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795" windowHeight="15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<sst xmlns="http://schemas.openxmlformats.org/spreadsheetml/2006/main" count="201" uniqueCount="80">
  <si>
    <t>Original assertions</t>
  </si>
  <si>
    <t>BASIC_ROUTINES</t>
  </si>
  <si>
    <t>BOOLEAN_REF</t>
  </si>
  <si>
    <t>COMPARABLE</t>
  </si>
  <si>
    <t>TIME</t>
  </si>
  <si>
    <t>BI_LINKABLE</t>
  </si>
  <si>
    <t>UT_VERSION</t>
  </si>
  <si>
    <t>ST_COPY_ON_WRITE_STRING</t>
  </si>
  <si>
    <t>MML_DEFAULT_PAIR</t>
  </si>
  <si>
    <t>UT_CHARACTER_FORMATTER</t>
  </si>
  <si>
    <t>LINKED_STACK</t>
  </si>
  <si>
    <t>LINKED_QUEUE</t>
  </si>
  <si>
    <t>ST_WORD_WRAPPER</t>
  </si>
  <si>
    <t>INTEGER_INTERVAL</t>
  </si>
  <si>
    <t>ST_SPLITTER</t>
  </si>
  <si>
    <t>DS_TOPOLOGICAL_SORTER</t>
  </si>
  <si>
    <t>TRAFFIC_TAXI</t>
  </si>
  <si>
    <t>TRAFFIC_ROAD</t>
  </si>
  <si>
    <t>TRAFFIC_BUILDING</t>
  </si>
  <si>
    <t>TRAFFIC_COLOR</t>
  </si>
  <si>
    <t>NODE</t>
  </si>
  <si>
    <t>EDGE</t>
  </si>
  <si>
    <t>FRACTION1</t>
  </si>
  <si>
    <t>FRACTION2</t>
  </si>
  <si>
    <t>GENEALOGY1</t>
  </si>
  <si>
    <t>GENEALOGY2</t>
  </si>
  <si>
    <t>Assertions</t>
  </si>
  <si>
    <t>preconditions</t>
  </si>
  <si>
    <t>postconditions</t>
  </si>
  <si>
    <t>class invariants</t>
  </si>
  <si>
    <t>loop invariants</t>
  </si>
  <si>
    <t>loop variants</t>
  </si>
  <si>
    <t>check instructions</t>
  </si>
  <si>
    <t>total without loop var and check instr</t>
  </si>
  <si>
    <t>total</t>
  </si>
  <si>
    <t>PA no loop invariants and preconditions</t>
  </si>
  <si>
    <t>PA total</t>
  </si>
  <si>
    <t>Program points</t>
  </si>
  <si>
    <t># processed routines</t>
  </si>
  <si>
    <t># processed loops</t>
  </si>
  <si>
    <t># program points</t>
  </si>
  <si>
    <t>Assertions that are not currently expressible in Daikon+CITADEL</t>
  </si>
  <si>
    <t>with 1-arg functions</t>
  </si>
  <si>
    <t>with implications</t>
  </si>
  <si>
    <t>Expressible assertions percentage</t>
  </si>
  <si>
    <t>Inferred assertions</t>
  </si>
  <si>
    <t>Small</t>
  </si>
  <si>
    <t>Large</t>
  </si>
  <si>
    <t xml:space="preserve">Small </t>
  </si>
  <si>
    <t>others</t>
  </si>
  <si>
    <t>False assertions (test suite properties)</t>
  </si>
  <si>
    <t>True uninteresting assertions</t>
  </si>
  <si>
    <t>Program points, where user-supplied assertions are missing and relevant inferred assertions are present</t>
  </si>
  <si>
    <t>Assertions from user-supplied contract that are expressible, but are not (implied by) inferred</t>
  </si>
  <si>
    <t>IA_implied_by_PA</t>
  </si>
  <si>
    <t>For characterizing IA</t>
  </si>
  <si>
    <t>M1: Correctness (%)</t>
  </si>
  <si>
    <t>Prec. &amp; postc. &amp; cl. inv.</t>
  </si>
  <si>
    <t>Relevant IA</t>
  </si>
  <si>
    <t>M2: Relevancy (correct &amp; interesting) (%)</t>
  </si>
  <si>
    <t>For comparing IA to PA</t>
  </si>
  <si>
    <t>M3: Recall expressible (inferred from user set / expressible from user set)</t>
  </si>
  <si>
    <t>M4: Absolute recall (inferred from user set / all from user set)</t>
  </si>
  <si>
    <t>M5: Ratio of relevant IA to PA</t>
  </si>
  <si>
    <t>PA_implied_by_IA</t>
  </si>
  <si>
    <t>M6: Strengthening coefficient of IA over PA</t>
  </si>
  <si>
    <t>M7: Strengthening coefficient of PA over IA</t>
  </si>
  <si>
    <t>prec. + postc. + cl. inv.</t>
  </si>
  <si>
    <t>in loop invariants</t>
  </si>
  <si>
    <t>in preconditions</t>
  </si>
  <si>
    <t>in other assertions</t>
  </si>
  <si>
    <t>For finding ways of improving IA</t>
  </si>
  <si>
    <t>relevant (--!R!)</t>
  </si>
  <si>
    <t>irrelevant (--!IR!)</t>
  </si>
  <si>
    <t>M8: Percentage of program points with relevant IA and no PA</t>
  </si>
  <si>
    <t>M9: Percentage of assertions with 1-argument functions out of all inexpressible</t>
  </si>
  <si>
    <t>M10: Percentage of assertions with implications out of all inexpressible</t>
  </si>
  <si>
    <t>M11: Percentage of relevant non-trivial IA out of relevant IA</t>
  </si>
  <si>
    <t>M12: Percentage of non-trivial IA out of all IA</t>
  </si>
  <si>
    <t>Nontrivial IA: that don't have the form 1:"var1 = (/=, &lt;, &lt;=, &gt;, &gt;=) var2 (or const)" or 2: a implies b, where a and b have the form 1.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</si>
</sst>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0" borderId="19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/>
    </xf>
    <xf numFmtId="2" fontId="6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6"/>
  <sheetViews>
    <sheetView tabSelected="1" zoomScalePageLayoutView="0" workbookViewId="0" topLeftCell="A1">
      <selection activeCell="B104" sqref="B104"/>
    </sheetView>
  </sheetViews>
  <sheetFormatPr defaultColWidth="9.140625" defaultRowHeight="12.75"/>
  <cols>
    <col min="1" max="1" width="41.140625" style="4" customWidth="1"/>
    <col min="2" max="2" width="33.7109375" style="4" customWidth="1"/>
    <col min="3" max="3" width="14.28125" style="7" customWidth="1"/>
    <col min="4" max="4" width="14.00390625" style="7" customWidth="1"/>
    <col min="5" max="5" width="14.28125" style="7" customWidth="1"/>
    <col min="6" max="6" width="14.00390625" style="7" customWidth="1"/>
    <col min="7" max="7" width="11.421875" style="4" customWidth="1"/>
    <col min="8" max="8" width="11.00390625" style="4" customWidth="1"/>
    <col min="9" max="9" width="12.00390625" style="4" customWidth="1"/>
    <col min="10" max="10" width="11.140625" style="4" customWidth="1"/>
    <col min="11" max="11" width="12.421875" style="4" customWidth="1"/>
    <col min="12" max="12" width="12.00390625" style="4" customWidth="1"/>
    <col min="13" max="24" width="11.57421875" style="4" customWidth="1"/>
    <col min="25" max="25" width="11.421875" style="4" customWidth="1"/>
    <col min="26" max="26" width="11.7109375" style="4" customWidth="1"/>
    <col min="27" max="27" width="12.28125" style="4" customWidth="1"/>
    <col min="28" max="28" width="11.421875" style="4" customWidth="1"/>
    <col min="29" max="29" width="11.8515625" style="4" customWidth="1"/>
    <col min="30" max="30" width="12.57421875" style="4" customWidth="1"/>
    <col min="31" max="34" width="12.28125" style="7" customWidth="1"/>
    <col min="35" max="35" width="12.140625" style="4" customWidth="1"/>
    <col min="36" max="37" width="12.00390625" style="4" customWidth="1"/>
    <col min="38" max="38" width="11.421875" style="4" customWidth="1"/>
    <col min="39" max="39" width="12.00390625" style="4" customWidth="1"/>
    <col min="40" max="40" width="12.140625" style="4" customWidth="1"/>
    <col min="41" max="41" width="11.28125" style="4" customWidth="1"/>
    <col min="42" max="42" width="10.7109375" style="4" customWidth="1"/>
    <col min="43" max="43" width="10.421875" style="4" customWidth="1"/>
    <col min="44" max="44" width="10.8515625" style="4" customWidth="1"/>
    <col min="45" max="45" width="11.28125" style="4" customWidth="1"/>
    <col min="46" max="46" width="11.00390625" style="4" customWidth="1"/>
    <col min="47" max="47" width="11.140625" style="4" customWidth="1"/>
    <col min="48" max="49" width="11.421875" style="4" customWidth="1"/>
    <col min="50" max="50" width="11.140625" style="4" customWidth="1"/>
    <col min="51" max="51" width="12.00390625" style="4" customWidth="1"/>
    <col min="52" max="52" width="12.140625" style="4" customWidth="1"/>
    <col min="53" max="53" width="12.00390625" style="4" customWidth="1"/>
    <col min="54" max="54" width="12.140625" style="4" customWidth="1"/>
    <col min="55" max="55" width="11.140625" style="4" customWidth="1"/>
    <col min="56" max="56" width="11.57421875" style="4" customWidth="1"/>
    <col min="57" max="57" width="11.8515625" style="4" customWidth="1"/>
    <col min="58" max="58" width="10.7109375" style="4" customWidth="1"/>
    <col min="59" max="59" width="12.140625" style="7" customWidth="1"/>
    <col min="60" max="61" width="14.140625" style="7" customWidth="1"/>
    <col min="62" max="62" width="12.140625" style="4" customWidth="1"/>
    <col min="63" max="63" width="11.140625" style="4" customWidth="1"/>
    <col min="64" max="64" width="10.7109375" style="4" customWidth="1"/>
    <col min="65" max="16384" width="9.140625" style="4" customWidth="1"/>
  </cols>
  <sheetData>
    <row r="1" spans="1:52" s="2" customFormat="1" ht="12.75">
      <c r="A1" s="103" t="s">
        <v>0</v>
      </c>
      <c r="B1" s="68"/>
      <c r="C1" s="100" t="s">
        <v>1</v>
      </c>
      <c r="D1" s="102"/>
      <c r="E1" s="100" t="s">
        <v>2</v>
      </c>
      <c r="F1" s="102"/>
      <c r="G1" s="100" t="s">
        <v>3</v>
      </c>
      <c r="H1" s="102"/>
      <c r="I1" s="100" t="s">
        <v>4</v>
      </c>
      <c r="J1" s="102"/>
      <c r="K1" s="100" t="s">
        <v>5</v>
      </c>
      <c r="L1" s="102"/>
      <c r="M1" s="100" t="s">
        <v>6</v>
      </c>
      <c r="N1" s="102"/>
      <c r="O1" s="100" t="s">
        <v>7</v>
      </c>
      <c r="P1" s="102"/>
      <c r="Q1" s="100" t="s">
        <v>8</v>
      </c>
      <c r="R1" s="102"/>
      <c r="S1" s="100" t="s">
        <v>9</v>
      </c>
      <c r="T1" s="102"/>
      <c r="U1" s="100" t="s">
        <v>10</v>
      </c>
      <c r="V1" s="102"/>
      <c r="W1" s="100" t="s">
        <v>11</v>
      </c>
      <c r="X1" s="102"/>
      <c r="Y1" s="100" t="s">
        <v>12</v>
      </c>
      <c r="Z1" s="102"/>
      <c r="AA1" s="100" t="s">
        <v>13</v>
      </c>
      <c r="AB1" s="102"/>
      <c r="AC1" s="100" t="s">
        <v>14</v>
      </c>
      <c r="AD1" s="102"/>
      <c r="AE1" s="100" t="s">
        <v>15</v>
      </c>
      <c r="AF1" s="102"/>
      <c r="AG1" s="100" t="s">
        <v>16</v>
      </c>
      <c r="AH1" s="102"/>
      <c r="AI1" s="100" t="s">
        <v>17</v>
      </c>
      <c r="AJ1" s="102"/>
      <c r="AK1" s="100" t="s">
        <v>18</v>
      </c>
      <c r="AL1" s="102"/>
      <c r="AM1" s="100" t="s">
        <v>19</v>
      </c>
      <c r="AN1" s="102"/>
      <c r="AO1" s="100" t="s">
        <v>20</v>
      </c>
      <c r="AP1" s="102"/>
      <c r="AQ1" s="100" t="s">
        <v>21</v>
      </c>
      <c r="AR1" s="102"/>
      <c r="AS1" s="100" t="s">
        <v>22</v>
      </c>
      <c r="AT1" s="102"/>
      <c r="AU1" s="100" t="s">
        <v>23</v>
      </c>
      <c r="AV1" s="102"/>
      <c r="AW1" s="100" t="s">
        <v>24</v>
      </c>
      <c r="AX1" s="102"/>
      <c r="AY1" s="100" t="s">
        <v>25</v>
      </c>
      <c r="AZ1" s="101"/>
    </row>
    <row r="2" spans="1:52" ht="12.75">
      <c r="A2" s="90" t="s">
        <v>26</v>
      </c>
      <c r="B2" s="4" t="s">
        <v>27</v>
      </c>
      <c r="C2" s="5">
        <v>0</v>
      </c>
      <c r="D2" s="5">
        <v>0</v>
      </c>
      <c r="E2" s="5">
        <v>6</v>
      </c>
      <c r="F2" s="5">
        <v>6</v>
      </c>
      <c r="G2" s="5">
        <v>7</v>
      </c>
      <c r="H2" s="5">
        <v>7</v>
      </c>
      <c r="I2" s="5">
        <v>14</v>
      </c>
      <c r="J2" s="5">
        <v>14</v>
      </c>
      <c r="K2" s="5">
        <v>0</v>
      </c>
      <c r="L2" s="5">
        <v>0</v>
      </c>
      <c r="M2" s="5">
        <v>12</v>
      </c>
      <c r="N2" s="5">
        <v>12</v>
      </c>
      <c r="O2" s="5">
        <v>5</v>
      </c>
      <c r="P2" s="5">
        <v>5</v>
      </c>
      <c r="Q2" s="5">
        <v>1</v>
      </c>
      <c r="R2" s="5">
        <v>1</v>
      </c>
      <c r="S2" s="5">
        <v>6</v>
      </c>
      <c r="T2" s="5">
        <v>6</v>
      </c>
      <c r="U2" s="5">
        <v>7</v>
      </c>
      <c r="V2" s="5">
        <v>7</v>
      </c>
      <c r="W2" s="5">
        <v>4</v>
      </c>
      <c r="X2" s="5">
        <v>4</v>
      </c>
      <c r="Y2" s="5">
        <v>5</v>
      </c>
      <c r="Z2" s="5">
        <v>5</v>
      </c>
      <c r="AA2" s="5">
        <v>18</v>
      </c>
      <c r="AB2" s="5">
        <v>18</v>
      </c>
      <c r="AC2" s="5">
        <v>24</v>
      </c>
      <c r="AD2" s="5">
        <v>24</v>
      </c>
      <c r="AE2" s="5">
        <v>11</v>
      </c>
      <c r="AF2" s="5">
        <v>11</v>
      </c>
      <c r="AG2" s="5">
        <v>14</v>
      </c>
      <c r="AH2" s="5">
        <v>14</v>
      </c>
      <c r="AI2" s="5">
        <v>10</v>
      </c>
      <c r="AJ2" s="5">
        <v>10</v>
      </c>
      <c r="AK2" s="5">
        <v>11</v>
      </c>
      <c r="AL2" s="5">
        <v>11</v>
      </c>
      <c r="AM2" s="5">
        <v>18</v>
      </c>
      <c r="AN2" s="5">
        <v>18</v>
      </c>
      <c r="AO2" s="5">
        <v>4</v>
      </c>
      <c r="AP2" s="5">
        <v>4</v>
      </c>
      <c r="AQ2" s="5">
        <v>7</v>
      </c>
      <c r="AR2" s="5">
        <v>7</v>
      </c>
      <c r="AS2" s="5">
        <v>8</v>
      </c>
      <c r="AT2" s="5">
        <v>8</v>
      </c>
      <c r="AU2" s="5">
        <v>8</v>
      </c>
      <c r="AV2" s="5">
        <v>8</v>
      </c>
      <c r="AW2" s="5">
        <v>58</v>
      </c>
      <c r="AX2" s="5">
        <v>58</v>
      </c>
      <c r="AY2" s="5">
        <v>55</v>
      </c>
      <c r="AZ2" s="6">
        <v>55</v>
      </c>
    </row>
    <row r="3" spans="1:52" ht="16.5" customHeight="1">
      <c r="A3" s="90"/>
      <c r="B3" s="4" t="s">
        <v>28</v>
      </c>
      <c r="C3" s="5">
        <v>7</v>
      </c>
      <c r="D3" s="5">
        <v>7</v>
      </c>
      <c r="E3" s="5">
        <v>16</v>
      </c>
      <c r="F3" s="5">
        <v>16</v>
      </c>
      <c r="G3" s="5">
        <v>13</v>
      </c>
      <c r="H3" s="5">
        <v>13</v>
      </c>
      <c r="I3" s="5">
        <v>17</v>
      </c>
      <c r="J3" s="5">
        <v>17</v>
      </c>
      <c r="K3" s="5">
        <v>6</v>
      </c>
      <c r="L3" s="5">
        <v>6</v>
      </c>
      <c r="M3" s="5">
        <v>29</v>
      </c>
      <c r="N3" s="5">
        <v>29</v>
      </c>
      <c r="O3" s="5">
        <v>21</v>
      </c>
      <c r="P3" s="5">
        <v>21</v>
      </c>
      <c r="Q3" s="5">
        <v>7</v>
      </c>
      <c r="R3" s="5">
        <v>7</v>
      </c>
      <c r="S3" s="5">
        <v>2</v>
      </c>
      <c r="T3" s="5">
        <v>2</v>
      </c>
      <c r="U3" s="5">
        <v>8</v>
      </c>
      <c r="V3" s="5">
        <v>8</v>
      </c>
      <c r="W3" s="5">
        <v>3</v>
      </c>
      <c r="X3" s="5">
        <v>3</v>
      </c>
      <c r="Y3" s="5">
        <v>7</v>
      </c>
      <c r="Z3" s="5">
        <v>7</v>
      </c>
      <c r="AA3" s="5">
        <v>34</v>
      </c>
      <c r="AB3" s="5">
        <v>34</v>
      </c>
      <c r="AC3" s="5">
        <v>32</v>
      </c>
      <c r="AD3" s="5">
        <v>32</v>
      </c>
      <c r="AE3" s="5">
        <v>23</v>
      </c>
      <c r="AF3" s="5">
        <v>23</v>
      </c>
      <c r="AG3" s="5">
        <v>7</v>
      </c>
      <c r="AH3" s="5">
        <v>7</v>
      </c>
      <c r="AI3" s="5">
        <v>11</v>
      </c>
      <c r="AJ3" s="5">
        <v>11</v>
      </c>
      <c r="AK3" s="5">
        <v>14</v>
      </c>
      <c r="AL3" s="5">
        <v>14</v>
      </c>
      <c r="AM3" s="5">
        <v>15</v>
      </c>
      <c r="AN3" s="5">
        <v>15</v>
      </c>
      <c r="AO3" s="5">
        <v>15</v>
      </c>
      <c r="AP3" s="5">
        <v>15</v>
      </c>
      <c r="AQ3" s="5">
        <v>18</v>
      </c>
      <c r="AR3" s="5">
        <v>18</v>
      </c>
      <c r="AS3" s="5">
        <v>10</v>
      </c>
      <c r="AT3" s="5">
        <v>10</v>
      </c>
      <c r="AU3" s="5">
        <v>10</v>
      </c>
      <c r="AV3" s="5">
        <v>10</v>
      </c>
      <c r="AW3" s="5">
        <v>18</v>
      </c>
      <c r="AX3" s="5">
        <v>18</v>
      </c>
      <c r="AY3" s="5">
        <v>31</v>
      </c>
      <c r="AZ3" s="6">
        <v>31</v>
      </c>
    </row>
    <row r="4" spans="1:52" ht="15.75" customHeight="1">
      <c r="A4" s="90"/>
      <c r="B4" s="4" t="s">
        <v>29</v>
      </c>
      <c r="C4" s="5">
        <v>0</v>
      </c>
      <c r="D4" s="5">
        <v>0</v>
      </c>
      <c r="E4" s="5">
        <v>3</v>
      </c>
      <c r="F4" s="5">
        <v>3</v>
      </c>
      <c r="G4" s="5">
        <v>1</v>
      </c>
      <c r="H4" s="5">
        <v>1</v>
      </c>
      <c r="I4" s="5">
        <v>9</v>
      </c>
      <c r="J4" s="5">
        <v>9</v>
      </c>
      <c r="K4" s="5">
        <v>2</v>
      </c>
      <c r="L4" s="5">
        <v>2</v>
      </c>
      <c r="M4" s="5">
        <v>4</v>
      </c>
      <c r="N4" s="5">
        <v>4</v>
      </c>
      <c r="O4" s="5">
        <v>1</v>
      </c>
      <c r="P4" s="5">
        <v>1</v>
      </c>
      <c r="Q4" s="5">
        <v>2</v>
      </c>
      <c r="R4" s="5">
        <v>2</v>
      </c>
      <c r="S4" s="5">
        <v>0</v>
      </c>
      <c r="T4" s="5">
        <v>0</v>
      </c>
      <c r="U4" s="5">
        <v>26</v>
      </c>
      <c r="V4" s="5">
        <v>26</v>
      </c>
      <c r="W4" s="5">
        <v>27</v>
      </c>
      <c r="X4" s="5">
        <v>27</v>
      </c>
      <c r="Y4" s="5">
        <v>4</v>
      </c>
      <c r="Z4" s="5">
        <v>4</v>
      </c>
      <c r="AA4" s="5">
        <v>9</v>
      </c>
      <c r="AB4" s="5">
        <v>9</v>
      </c>
      <c r="AC4" s="5">
        <v>3</v>
      </c>
      <c r="AD4" s="5">
        <v>3</v>
      </c>
      <c r="AE4" s="5">
        <v>8</v>
      </c>
      <c r="AF4" s="5">
        <v>8</v>
      </c>
      <c r="AG4" s="5">
        <v>11</v>
      </c>
      <c r="AH4" s="5">
        <v>11</v>
      </c>
      <c r="AI4" s="5">
        <v>7</v>
      </c>
      <c r="AJ4" s="5">
        <v>7</v>
      </c>
      <c r="AK4" s="5">
        <v>7</v>
      </c>
      <c r="AL4" s="5">
        <v>7</v>
      </c>
      <c r="AM4" s="5">
        <v>6</v>
      </c>
      <c r="AN4" s="5">
        <v>6</v>
      </c>
      <c r="AO4" s="5">
        <v>3</v>
      </c>
      <c r="AP4" s="5">
        <v>3</v>
      </c>
      <c r="AQ4" s="5">
        <v>2</v>
      </c>
      <c r="AR4" s="5">
        <v>2</v>
      </c>
      <c r="AS4" s="5">
        <v>1</v>
      </c>
      <c r="AT4" s="5">
        <v>1</v>
      </c>
      <c r="AU4" s="5">
        <v>1</v>
      </c>
      <c r="AV4" s="5">
        <v>1</v>
      </c>
      <c r="AW4" s="5">
        <v>0</v>
      </c>
      <c r="AX4" s="5">
        <v>0</v>
      </c>
      <c r="AY4" s="5">
        <v>0</v>
      </c>
      <c r="AZ4" s="6">
        <v>0</v>
      </c>
    </row>
    <row r="5" spans="1:52" ht="16.5" customHeight="1">
      <c r="A5" s="90"/>
      <c r="B5" s="4" t="s">
        <v>30</v>
      </c>
      <c r="C5" s="5">
        <v>0</v>
      </c>
      <c r="D5" s="5">
        <v>0</v>
      </c>
      <c r="E5" s="5">
        <v>0</v>
      </c>
      <c r="F5" s="8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8">
        <v>0</v>
      </c>
      <c r="AC5" s="5">
        <v>2</v>
      </c>
      <c r="AD5" s="5">
        <v>2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8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3</v>
      </c>
      <c r="AT5" s="5">
        <v>3</v>
      </c>
      <c r="AU5" s="5">
        <v>2</v>
      </c>
      <c r="AV5" s="5">
        <v>2</v>
      </c>
      <c r="AW5" s="5">
        <v>0</v>
      </c>
      <c r="AX5" s="5">
        <v>0</v>
      </c>
      <c r="AY5" s="5">
        <v>0</v>
      </c>
      <c r="AZ5" s="9">
        <v>0</v>
      </c>
    </row>
    <row r="6" spans="1:52" ht="16.5" customHeight="1">
      <c r="A6" s="90"/>
      <c r="B6" s="4" t="s">
        <v>31</v>
      </c>
      <c r="C6" s="91">
        <v>0</v>
      </c>
      <c r="D6" s="92"/>
      <c r="E6" s="91">
        <v>0</v>
      </c>
      <c r="F6" s="92"/>
      <c r="G6" s="91">
        <v>0</v>
      </c>
      <c r="H6" s="92"/>
      <c r="I6" s="91">
        <v>0</v>
      </c>
      <c r="J6" s="92"/>
      <c r="K6" s="91">
        <v>0</v>
      </c>
      <c r="L6" s="92"/>
      <c r="M6" s="91">
        <v>0</v>
      </c>
      <c r="N6" s="92"/>
      <c r="O6" s="91">
        <v>0</v>
      </c>
      <c r="P6" s="92"/>
      <c r="Q6" s="91">
        <v>0</v>
      </c>
      <c r="R6" s="92"/>
      <c r="S6" s="91">
        <v>0</v>
      </c>
      <c r="T6" s="92"/>
      <c r="U6" s="91">
        <v>0</v>
      </c>
      <c r="V6" s="92"/>
      <c r="W6" s="91">
        <v>0</v>
      </c>
      <c r="X6" s="92"/>
      <c r="Y6" s="91">
        <v>0</v>
      </c>
      <c r="Z6" s="92"/>
      <c r="AA6" s="91">
        <v>0</v>
      </c>
      <c r="AB6" s="99"/>
      <c r="AC6" s="91">
        <v>0</v>
      </c>
      <c r="AD6" s="92"/>
      <c r="AE6" s="91">
        <v>0</v>
      </c>
      <c r="AF6" s="92"/>
      <c r="AG6" s="91">
        <v>0</v>
      </c>
      <c r="AH6" s="92"/>
      <c r="AI6" s="91">
        <v>0</v>
      </c>
      <c r="AJ6" s="99"/>
      <c r="AK6" s="91">
        <v>0</v>
      </c>
      <c r="AL6" s="92"/>
      <c r="AM6" s="91">
        <v>0</v>
      </c>
      <c r="AN6" s="92"/>
      <c r="AO6" s="91">
        <v>0</v>
      </c>
      <c r="AP6" s="92"/>
      <c r="AQ6" s="91">
        <v>0</v>
      </c>
      <c r="AR6" s="92"/>
      <c r="AS6" s="91">
        <v>1</v>
      </c>
      <c r="AT6" s="92"/>
      <c r="AU6" s="91">
        <v>1</v>
      </c>
      <c r="AV6" s="92"/>
      <c r="AW6" s="91">
        <v>0</v>
      </c>
      <c r="AX6" s="92"/>
      <c r="AY6" s="91">
        <v>0</v>
      </c>
      <c r="AZ6" s="97"/>
    </row>
    <row r="7" spans="1:52" ht="16.5" customHeight="1">
      <c r="A7" s="90"/>
      <c r="B7" s="4" t="s">
        <v>32</v>
      </c>
      <c r="C7" s="91">
        <v>0</v>
      </c>
      <c r="D7" s="92"/>
      <c r="E7" s="91">
        <v>0</v>
      </c>
      <c r="F7" s="92"/>
      <c r="G7" s="91">
        <v>0</v>
      </c>
      <c r="H7" s="92"/>
      <c r="I7" s="91">
        <v>0</v>
      </c>
      <c r="J7" s="92"/>
      <c r="K7" s="91">
        <v>0</v>
      </c>
      <c r="L7" s="92"/>
      <c r="M7" s="91">
        <v>0</v>
      </c>
      <c r="N7" s="92"/>
      <c r="O7" s="91">
        <v>0</v>
      </c>
      <c r="P7" s="92"/>
      <c r="Q7" s="91">
        <v>0</v>
      </c>
      <c r="R7" s="92"/>
      <c r="S7" s="91">
        <v>0</v>
      </c>
      <c r="T7" s="92"/>
      <c r="U7" s="91">
        <v>1</v>
      </c>
      <c r="V7" s="92"/>
      <c r="W7" s="91">
        <v>0</v>
      </c>
      <c r="X7" s="92"/>
      <c r="Y7" s="91">
        <v>0</v>
      </c>
      <c r="Z7" s="92"/>
      <c r="AA7" s="91">
        <v>4</v>
      </c>
      <c r="AB7" s="92"/>
      <c r="AC7" s="91">
        <v>0</v>
      </c>
      <c r="AD7" s="92"/>
      <c r="AE7" s="91">
        <v>0</v>
      </c>
      <c r="AF7" s="92"/>
      <c r="AG7" s="91">
        <v>0</v>
      </c>
      <c r="AH7" s="92"/>
      <c r="AI7" s="91">
        <v>0</v>
      </c>
      <c r="AJ7" s="92"/>
      <c r="AK7" s="91">
        <v>0</v>
      </c>
      <c r="AL7" s="92"/>
      <c r="AM7" s="91">
        <v>0</v>
      </c>
      <c r="AN7" s="92"/>
      <c r="AO7" s="91">
        <v>0</v>
      </c>
      <c r="AP7" s="92"/>
      <c r="AQ7" s="91">
        <v>0</v>
      </c>
      <c r="AR7" s="92"/>
      <c r="AS7" s="91">
        <v>0</v>
      </c>
      <c r="AT7" s="92"/>
      <c r="AU7" s="91">
        <v>0</v>
      </c>
      <c r="AV7" s="92"/>
      <c r="AW7" s="91">
        <v>0</v>
      </c>
      <c r="AX7" s="92"/>
      <c r="AY7" s="91">
        <v>0</v>
      </c>
      <c r="AZ7" s="97"/>
    </row>
    <row r="8" spans="1:52" ht="16.5" customHeight="1">
      <c r="A8" s="90"/>
      <c r="B8" s="4" t="s">
        <v>33</v>
      </c>
      <c r="C8" s="91">
        <f>SUM(C2:C5)</f>
        <v>7</v>
      </c>
      <c r="D8" s="92"/>
      <c r="E8" s="91">
        <f>SUM(E2:E5)</f>
        <v>25</v>
      </c>
      <c r="F8" s="92"/>
      <c r="G8" s="91">
        <f>SUM(G2:G5)</f>
        <v>21</v>
      </c>
      <c r="H8" s="92"/>
      <c r="I8" s="91">
        <f>SUM(I2:I5)</f>
        <v>40</v>
      </c>
      <c r="J8" s="92"/>
      <c r="K8" s="91">
        <f>SUM(K2:K5)</f>
        <v>8</v>
      </c>
      <c r="L8" s="92"/>
      <c r="M8" s="91">
        <f>SUM(M2:M5)</f>
        <v>45</v>
      </c>
      <c r="N8" s="92"/>
      <c r="O8" s="91">
        <f>SUM(O2:O5)</f>
        <v>27</v>
      </c>
      <c r="P8" s="92"/>
      <c r="Q8" s="91">
        <f>SUM(Q2:Q5)</f>
        <v>10</v>
      </c>
      <c r="R8" s="92"/>
      <c r="S8" s="94">
        <f>SUM(S2:S5)</f>
        <v>8</v>
      </c>
      <c r="T8" s="95"/>
      <c r="U8" s="91">
        <f>SUM(U2:U5)</f>
        <v>41</v>
      </c>
      <c r="V8" s="92"/>
      <c r="W8" s="91">
        <f>SUM(W2:W5)</f>
        <v>34</v>
      </c>
      <c r="X8" s="92"/>
      <c r="Y8" s="91">
        <f>SUM(Y2:Y5)</f>
        <v>16</v>
      </c>
      <c r="Z8" s="92"/>
      <c r="AA8" s="91">
        <f>SUM(AA2:AA5)</f>
        <v>61</v>
      </c>
      <c r="AB8" s="92"/>
      <c r="AC8" s="91">
        <f>SUM(AC2:AC5)</f>
        <v>61</v>
      </c>
      <c r="AD8" s="92"/>
      <c r="AE8" s="91">
        <f>SUM(AE2:AE5)</f>
        <v>42</v>
      </c>
      <c r="AF8" s="92"/>
      <c r="AG8" s="91">
        <f>SUM(AG2:AG5)</f>
        <v>32</v>
      </c>
      <c r="AH8" s="92"/>
      <c r="AI8" s="94">
        <f>SUM(AI2:AI5)</f>
        <v>28</v>
      </c>
      <c r="AJ8" s="95"/>
      <c r="AK8" s="91">
        <f>SUM(AK2:AK5)</f>
        <v>32</v>
      </c>
      <c r="AL8" s="92"/>
      <c r="AM8" s="91">
        <f>SUM(AM2:AM5)</f>
        <v>39</v>
      </c>
      <c r="AN8" s="92"/>
      <c r="AO8" s="91">
        <f>SUM(AO2:AO5)</f>
        <v>22</v>
      </c>
      <c r="AP8" s="92"/>
      <c r="AQ8" s="94">
        <f>SUM(AQ2:AQ5)</f>
        <v>27</v>
      </c>
      <c r="AR8" s="95"/>
      <c r="AS8" s="91">
        <f>SUM(AS2:AS5)</f>
        <v>22</v>
      </c>
      <c r="AT8" s="92"/>
      <c r="AU8" s="91">
        <f>SUM(AU2:AU5)</f>
        <v>21</v>
      </c>
      <c r="AV8" s="92"/>
      <c r="AW8" s="91">
        <f>SUM(AW2:AW5)</f>
        <v>76</v>
      </c>
      <c r="AX8" s="92"/>
      <c r="AY8" s="91">
        <f>SUM(AY2:AY5)</f>
        <v>86</v>
      </c>
      <c r="AZ8" s="97"/>
    </row>
    <row r="9" spans="1:52" ht="12.75">
      <c r="A9" s="90"/>
      <c r="B9" s="4" t="s">
        <v>34</v>
      </c>
      <c r="C9" s="91">
        <f>SUM(C2:C7)</f>
        <v>7</v>
      </c>
      <c r="D9" s="92"/>
      <c r="E9" s="91">
        <f>SUM(E2:E7)</f>
        <v>25</v>
      </c>
      <c r="F9" s="92"/>
      <c r="G9" s="91">
        <f>SUM(G2:G7)</f>
        <v>21</v>
      </c>
      <c r="H9" s="92"/>
      <c r="I9" s="91">
        <f>SUM(I2:I7)</f>
        <v>40</v>
      </c>
      <c r="J9" s="92"/>
      <c r="K9" s="91">
        <f>SUM(K2:K7)</f>
        <v>8</v>
      </c>
      <c r="L9" s="92"/>
      <c r="M9" s="91">
        <f>SUM(M2:M7)</f>
        <v>45</v>
      </c>
      <c r="N9" s="92"/>
      <c r="O9" s="91">
        <f>SUM(O2:O7)</f>
        <v>27</v>
      </c>
      <c r="P9" s="92"/>
      <c r="Q9" s="91">
        <f>SUM(Q2:Q7)</f>
        <v>10</v>
      </c>
      <c r="R9" s="92"/>
      <c r="S9" s="94">
        <f>SUM(S2:S7)</f>
        <v>8</v>
      </c>
      <c r="T9" s="95"/>
      <c r="U9" s="91">
        <f>SUM(U2:U7)</f>
        <v>42</v>
      </c>
      <c r="V9" s="92"/>
      <c r="W9" s="91">
        <f>SUM(W2:W7)</f>
        <v>34</v>
      </c>
      <c r="X9" s="92"/>
      <c r="Y9" s="91">
        <f>SUM(Y2:Y7)</f>
        <v>16</v>
      </c>
      <c r="Z9" s="92"/>
      <c r="AA9" s="91">
        <f>SUM(AA2:AA7)</f>
        <v>65</v>
      </c>
      <c r="AB9" s="92"/>
      <c r="AC9" s="91">
        <f>SUM(AC2:AC7)</f>
        <v>61</v>
      </c>
      <c r="AD9" s="92"/>
      <c r="AE9" s="91">
        <f>SUM(AE2:AE7)</f>
        <v>42</v>
      </c>
      <c r="AF9" s="92"/>
      <c r="AG9" s="91">
        <f>SUM(AG2:AG7)</f>
        <v>32</v>
      </c>
      <c r="AH9" s="92"/>
      <c r="AI9" s="94">
        <f>SUM(AI2:AI7)</f>
        <v>28</v>
      </c>
      <c r="AJ9" s="95"/>
      <c r="AK9" s="91">
        <f>SUM(AK2:AK7)</f>
        <v>32</v>
      </c>
      <c r="AL9" s="92"/>
      <c r="AM9" s="91">
        <f>SUM(AM2:AM7)</f>
        <v>39</v>
      </c>
      <c r="AN9" s="92"/>
      <c r="AO9" s="91">
        <f>SUM(AO2:AO7)</f>
        <v>22</v>
      </c>
      <c r="AP9" s="92"/>
      <c r="AQ9" s="94">
        <f>SUM(AQ2:AQ7)</f>
        <v>27</v>
      </c>
      <c r="AR9" s="95"/>
      <c r="AS9" s="91">
        <f>SUM(AS2:AS7)</f>
        <v>23</v>
      </c>
      <c r="AT9" s="92"/>
      <c r="AU9" s="91">
        <f>SUM(AU2:AU7)</f>
        <v>22</v>
      </c>
      <c r="AV9" s="92"/>
      <c r="AW9" s="91">
        <f>SUM(AW2:AW7)</f>
        <v>76</v>
      </c>
      <c r="AX9" s="92"/>
      <c r="AY9" s="91">
        <f>SUM(AY2:AY7)</f>
        <v>86</v>
      </c>
      <c r="AZ9" s="97"/>
    </row>
    <row r="10" spans="1:52" s="15" customFormat="1" ht="12.75">
      <c r="A10" s="14"/>
      <c r="B10" s="15" t="s">
        <v>35</v>
      </c>
      <c r="C10" s="11">
        <f>C3+C4</f>
        <v>7</v>
      </c>
      <c r="D10" s="11">
        <f>C3+C4</f>
        <v>7</v>
      </c>
      <c r="E10" s="11">
        <f>E3+E4</f>
        <v>19</v>
      </c>
      <c r="F10" s="11">
        <f>E3+E4</f>
        <v>19</v>
      </c>
      <c r="G10" s="11">
        <f>G3+G4</f>
        <v>14</v>
      </c>
      <c r="H10" s="11">
        <f>G3+G4</f>
        <v>14</v>
      </c>
      <c r="I10" s="11">
        <f>I3+I4</f>
        <v>26</v>
      </c>
      <c r="J10" s="11">
        <f>I3+I4</f>
        <v>26</v>
      </c>
      <c r="K10" s="11">
        <f>K3+K4</f>
        <v>8</v>
      </c>
      <c r="L10" s="11">
        <f>K3+K4</f>
        <v>8</v>
      </c>
      <c r="M10" s="11">
        <f>M3+M4</f>
        <v>33</v>
      </c>
      <c r="N10" s="11">
        <f>M3+M4</f>
        <v>33</v>
      </c>
      <c r="O10" s="11">
        <f>O3+O4</f>
        <v>22</v>
      </c>
      <c r="P10" s="11">
        <f>O3+O4</f>
        <v>22</v>
      </c>
      <c r="Q10" s="11">
        <f>Q3+Q4</f>
        <v>9</v>
      </c>
      <c r="R10" s="11">
        <f>Q3+Q4</f>
        <v>9</v>
      </c>
      <c r="S10" s="11">
        <f>S3+S4</f>
        <v>2</v>
      </c>
      <c r="T10" s="11">
        <f>S3+S4</f>
        <v>2</v>
      </c>
      <c r="U10" s="11">
        <f>U3+U4</f>
        <v>34</v>
      </c>
      <c r="V10" s="11">
        <f>U3+U4</f>
        <v>34</v>
      </c>
      <c r="W10" s="11">
        <f>W3+W4</f>
        <v>30</v>
      </c>
      <c r="X10" s="11">
        <f>W3+W4</f>
        <v>30</v>
      </c>
      <c r="Y10" s="11">
        <f>Y3+Y4</f>
        <v>11</v>
      </c>
      <c r="Z10" s="11">
        <f>Y3+Y4</f>
        <v>11</v>
      </c>
      <c r="AA10" s="11">
        <f>AA3+AA4</f>
        <v>43</v>
      </c>
      <c r="AB10" s="11">
        <f>AA3+AA4</f>
        <v>43</v>
      </c>
      <c r="AC10" s="11">
        <f>AC3+AC4</f>
        <v>35</v>
      </c>
      <c r="AD10" s="11">
        <f>AC3+AC4</f>
        <v>35</v>
      </c>
      <c r="AE10" s="11">
        <f>AE3+AE4</f>
        <v>31</v>
      </c>
      <c r="AF10" s="11">
        <f>AE3+AE4</f>
        <v>31</v>
      </c>
      <c r="AG10" s="11">
        <f>AG3+AG4</f>
        <v>18</v>
      </c>
      <c r="AH10" s="11">
        <f>AG3+AG4</f>
        <v>18</v>
      </c>
      <c r="AI10" s="11">
        <f>AI3+AI4</f>
        <v>18</v>
      </c>
      <c r="AJ10" s="11">
        <f>AI3+AI4</f>
        <v>18</v>
      </c>
      <c r="AK10" s="11">
        <f>AK3+AK4</f>
        <v>21</v>
      </c>
      <c r="AL10" s="11">
        <f>AK3+AK4</f>
        <v>21</v>
      </c>
      <c r="AM10" s="11">
        <f>AM3+AM4</f>
        <v>21</v>
      </c>
      <c r="AN10" s="11">
        <f>AM3+AM4</f>
        <v>21</v>
      </c>
      <c r="AO10" s="11">
        <f>AO3+AO4</f>
        <v>18</v>
      </c>
      <c r="AP10" s="11">
        <f>AO3+AO4</f>
        <v>18</v>
      </c>
      <c r="AQ10" s="11">
        <f>AQ3+AQ4</f>
        <v>20</v>
      </c>
      <c r="AR10" s="11">
        <f>AQ3+AQ4</f>
        <v>20</v>
      </c>
      <c r="AS10" s="11">
        <f>AS3+AS4</f>
        <v>11</v>
      </c>
      <c r="AT10" s="11">
        <f>AS3+AS4</f>
        <v>11</v>
      </c>
      <c r="AU10" s="11">
        <f>AU3+AU4</f>
        <v>11</v>
      </c>
      <c r="AV10" s="11">
        <f>AU3+AU4</f>
        <v>11</v>
      </c>
      <c r="AW10" s="11">
        <f>AW3+AW4</f>
        <v>18</v>
      </c>
      <c r="AX10" s="11">
        <f>AW3+AW4</f>
        <v>18</v>
      </c>
      <c r="AY10" s="11">
        <f>AY3+AY4</f>
        <v>31</v>
      </c>
      <c r="AZ10" s="16">
        <f>AY3+AY4</f>
        <v>31</v>
      </c>
    </row>
    <row r="11" spans="1:52" s="15" customFormat="1" ht="12.75">
      <c r="A11" s="14"/>
      <c r="B11" s="15" t="s">
        <v>36</v>
      </c>
      <c r="C11" s="11">
        <f>C10+C2+C5</f>
        <v>7</v>
      </c>
      <c r="D11" s="12">
        <f>C10+C2+C5</f>
        <v>7</v>
      </c>
      <c r="E11" s="11">
        <f>E10+E2+E5</f>
        <v>25</v>
      </c>
      <c r="F11" s="12">
        <f>E10+E2+E5</f>
        <v>25</v>
      </c>
      <c r="G11" s="11">
        <f>G10+G2+G5</f>
        <v>21</v>
      </c>
      <c r="H11" s="12">
        <f>G10+G2+G5</f>
        <v>21</v>
      </c>
      <c r="I11" s="11">
        <f>I10+I2+I5</f>
        <v>40</v>
      </c>
      <c r="J11" s="12">
        <f>I10+I2+I5</f>
        <v>40</v>
      </c>
      <c r="K11" s="11">
        <f>K10+K2+K5</f>
        <v>8</v>
      </c>
      <c r="L11" s="12">
        <f>K10+K2+K5</f>
        <v>8</v>
      </c>
      <c r="M11" s="11">
        <f>M10+M2+M5</f>
        <v>45</v>
      </c>
      <c r="N11" s="12">
        <f>M10+M2+M5</f>
        <v>45</v>
      </c>
      <c r="O11" s="11">
        <f>O10+O2+O5</f>
        <v>27</v>
      </c>
      <c r="P11" s="12">
        <f>O10+O2+O5</f>
        <v>27</v>
      </c>
      <c r="Q11" s="11">
        <f>Q10+Q2+Q5</f>
        <v>10</v>
      </c>
      <c r="R11" s="12">
        <f>Q10+Q2+Q5</f>
        <v>10</v>
      </c>
      <c r="S11" s="11">
        <f>S10+S2+S5</f>
        <v>8</v>
      </c>
      <c r="T11" s="12">
        <f>S10+S2+S5</f>
        <v>8</v>
      </c>
      <c r="U11" s="11">
        <f>U10+U2+U5</f>
        <v>41</v>
      </c>
      <c r="V11" s="12">
        <f>U10+U2+U5</f>
        <v>41</v>
      </c>
      <c r="W11" s="11">
        <f>W10+W2+W5</f>
        <v>34</v>
      </c>
      <c r="X11" s="12">
        <f>W10+W2+W5</f>
        <v>34</v>
      </c>
      <c r="Y11" s="11">
        <f>Y10+Y2+Y5</f>
        <v>16</v>
      </c>
      <c r="Z11" s="12">
        <f>Y10+Y2+Y5</f>
        <v>16</v>
      </c>
      <c r="AA11" s="11">
        <f>AA10+AA2+AA5</f>
        <v>61</v>
      </c>
      <c r="AB11" s="12">
        <f>AA10+AA2+AA5</f>
        <v>61</v>
      </c>
      <c r="AC11" s="11">
        <f>AC10+AC2+AC5</f>
        <v>61</v>
      </c>
      <c r="AD11" s="12">
        <f>AC10+AC2+AC5</f>
        <v>61</v>
      </c>
      <c r="AE11" s="11">
        <f>AE10+AE2+AE5</f>
        <v>42</v>
      </c>
      <c r="AF11" s="12">
        <f>AE10+AE2+AE5</f>
        <v>42</v>
      </c>
      <c r="AG11" s="11">
        <f>AG10+AG2+AG5</f>
        <v>32</v>
      </c>
      <c r="AH11" s="12">
        <f>AG10+AG2+AG5</f>
        <v>32</v>
      </c>
      <c r="AI11" s="11">
        <f>AI10+AI2+AI5</f>
        <v>28</v>
      </c>
      <c r="AJ11" s="12">
        <f>AI10+AI2+AI5</f>
        <v>28</v>
      </c>
      <c r="AK11" s="11">
        <f>AK10+AK2+AK5</f>
        <v>32</v>
      </c>
      <c r="AL11" s="12">
        <f>AK10+AK2+AK5</f>
        <v>32</v>
      </c>
      <c r="AM11" s="11">
        <f>AM10+AM2+AM5</f>
        <v>39</v>
      </c>
      <c r="AN11" s="12">
        <f>AM10+AM2+AM5</f>
        <v>39</v>
      </c>
      <c r="AO11" s="11">
        <f>AO10+AO2+AO5</f>
        <v>22</v>
      </c>
      <c r="AP11" s="12">
        <f>AO10+AO2+AO5</f>
        <v>22</v>
      </c>
      <c r="AQ11" s="11">
        <f>AQ10+AQ2+AQ5</f>
        <v>27</v>
      </c>
      <c r="AR11" s="12">
        <f>AQ10+AQ2+AQ5</f>
        <v>27</v>
      </c>
      <c r="AS11" s="11">
        <f>AS10+AS2+AS5</f>
        <v>22</v>
      </c>
      <c r="AT11" s="12">
        <f>AS10+AS2+AS5</f>
        <v>22</v>
      </c>
      <c r="AU11" s="11">
        <f>AU10+AU2+AU5</f>
        <v>21</v>
      </c>
      <c r="AV11" s="12">
        <f>AU10+AU2+AU5</f>
        <v>21</v>
      </c>
      <c r="AW11" s="11">
        <f>AW10+AW2+AW5</f>
        <v>76</v>
      </c>
      <c r="AX11" s="12">
        <f>AW10+AW2+AW5</f>
        <v>76</v>
      </c>
      <c r="AY11" s="11">
        <f>AY10+AY2+AY5</f>
        <v>86</v>
      </c>
      <c r="AZ11" s="13">
        <f>AY10+AY2+AY5</f>
        <v>86</v>
      </c>
    </row>
    <row r="12" spans="1:52" ht="12.75">
      <c r="A12" s="98" t="s">
        <v>37</v>
      </c>
      <c r="B12" s="4" t="s">
        <v>38</v>
      </c>
      <c r="C12" s="91">
        <v>6</v>
      </c>
      <c r="D12" s="92"/>
      <c r="E12" s="91">
        <v>12</v>
      </c>
      <c r="F12" s="92"/>
      <c r="G12" s="91">
        <v>7</v>
      </c>
      <c r="H12" s="92"/>
      <c r="I12" s="91">
        <v>27</v>
      </c>
      <c r="J12" s="92"/>
      <c r="K12" s="91">
        <v>8</v>
      </c>
      <c r="L12" s="92"/>
      <c r="M12" s="91">
        <v>14</v>
      </c>
      <c r="N12" s="92"/>
      <c r="O12" s="91">
        <v>8</v>
      </c>
      <c r="P12" s="92"/>
      <c r="Q12" s="91">
        <v>5</v>
      </c>
      <c r="R12" s="92"/>
      <c r="S12" s="91">
        <v>6</v>
      </c>
      <c r="T12" s="92"/>
      <c r="U12" s="91">
        <v>7</v>
      </c>
      <c r="V12" s="92"/>
      <c r="W12" s="91">
        <v>5</v>
      </c>
      <c r="X12" s="92"/>
      <c r="Y12" s="91">
        <v>6</v>
      </c>
      <c r="Z12" s="92"/>
      <c r="AA12" s="91">
        <v>26</v>
      </c>
      <c r="AB12" s="92"/>
      <c r="AC12" s="91">
        <v>14</v>
      </c>
      <c r="AD12" s="92"/>
      <c r="AE12" s="91">
        <v>21</v>
      </c>
      <c r="AF12" s="92"/>
      <c r="AG12" s="91">
        <v>9</v>
      </c>
      <c r="AH12" s="92"/>
      <c r="AI12" s="91">
        <v>9</v>
      </c>
      <c r="AJ12" s="92"/>
      <c r="AK12" s="91">
        <v>12</v>
      </c>
      <c r="AL12" s="92"/>
      <c r="AM12" s="91">
        <v>7</v>
      </c>
      <c r="AN12" s="92"/>
      <c r="AO12" s="91">
        <v>6</v>
      </c>
      <c r="AP12" s="92"/>
      <c r="AQ12" s="91">
        <v>8</v>
      </c>
      <c r="AR12" s="92"/>
      <c r="AS12" s="91">
        <v>14</v>
      </c>
      <c r="AT12" s="92"/>
      <c r="AU12" s="91">
        <v>14</v>
      </c>
      <c r="AV12" s="92"/>
      <c r="AW12" s="91">
        <v>37</v>
      </c>
      <c r="AX12" s="92"/>
      <c r="AY12" s="91">
        <v>37</v>
      </c>
      <c r="AZ12" s="97"/>
    </row>
    <row r="13" spans="1:52" ht="12.75">
      <c r="A13" s="98"/>
      <c r="B13" s="4" t="s">
        <v>39</v>
      </c>
      <c r="C13" s="91">
        <v>0</v>
      </c>
      <c r="D13" s="92"/>
      <c r="E13" s="91">
        <v>0</v>
      </c>
      <c r="F13" s="92"/>
      <c r="G13" s="91">
        <v>0</v>
      </c>
      <c r="H13" s="92"/>
      <c r="I13" s="91">
        <v>0</v>
      </c>
      <c r="J13" s="92"/>
      <c r="K13" s="91">
        <v>0</v>
      </c>
      <c r="L13" s="92"/>
      <c r="M13" s="91">
        <v>0</v>
      </c>
      <c r="N13" s="92"/>
      <c r="O13" s="91">
        <v>0</v>
      </c>
      <c r="P13" s="92"/>
      <c r="Q13" s="91">
        <v>0</v>
      </c>
      <c r="R13" s="92"/>
      <c r="S13" s="91">
        <v>0</v>
      </c>
      <c r="T13" s="92"/>
      <c r="U13" s="91">
        <v>2</v>
      </c>
      <c r="V13" s="92"/>
      <c r="W13" s="91">
        <v>2</v>
      </c>
      <c r="X13" s="92"/>
      <c r="Y13" s="91">
        <v>3</v>
      </c>
      <c r="Z13" s="92"/>
      <c r="AA13" s="91">
        <v>5</v>
      </c>
      <c r="AB13" s="92"/>
      <c r="AC13" s="91">
        <v>6</v>
      </c>
      <c r="AD13" s="92"/>
      <c r="AE13" s="91">
        <v>9</v>
      </c>
      <c r="AF13" s="92"/>
      <c r="AG13" s="91">
        <v>0</v>
      </c>
      <c r="AH13" s="92"/>
      <c r="AI13" s="91">
        <v>0</v>
      </c>
      <c r="AJ13" s="92"/>
      <c r="AK13" s="91">
        <v>0</v>
      </c>
      <c r="AL13" s="92"/>
      <c r="AM13" s="91">
        <v>0</v>
      </c>
      <c r="AN13" s="92"/>
      <c r="AO13" s="91">
        <v>0</v>
      </c>
      <c r="AP13" s="92"/>
      <c r="AQ13" s="91">
        <v>0</v>
      </c>
      <c r="AR13" s="92"/>
      <c r="AS13" s="91">
        <v>1</v>
      </c>
      <c r="AT13" s="92"/>
      <c r="AU13" s="91">
        <v>1</v>
      </c>
      <c r="AV13" s="92"/>
      <c r="AW13" s="91">
        <v>4</v>
      </c>
      <c r="AX13" s="92"/>
      <c r="AY13" s="91">
        <v>4</v>
      </c>
      <c r="AZ13" s="97"/>
    </row>
    <row r="14" spans="1:52" ht="12.75">
      <c r="A14" s="17"/>
      <c r="B14" s="4" t="s">
        <v>40</v>
      </c>
      <c r="C14" s="91">
        <f>2*C12+C13+1</f>
        <v>13</v>
      </c>
      <c r="D14" s="92"/>
      <c r="E14" s="91">
        <f>2*E12+E13+1</f>
        <v>25</v>
      </c>
      <c r="F14" s="92"/>
      <c r="G14" s="91">
        <f>2*G12+G13+1</f>
        <v>15</v>
      </c>
      <c r="H14" s="92"/>
      <c r="I14" s="91">
        <f>2*I12+I13+1</f>
        <v>55</v>
      </c>
      <c r="J14" s="92"/>
      <c r="K14" s="91">
        <f>2*K12+K13+1</f>
        <v>17</v>
      </c>
      <c r="L14" s="92"/>
      <c r="M14" s="91">
        <f>2*M12+M13+1</f>
        <v>29</v>
      </c>
      <c r="N14" s="92"/>
      <c r="O14" s="91">
        <f>2*O12+O13+1</f>
        <v>17</v>
      </c>
      <c r="P14" s="92"/>
      <c r="Q14" s="91">
        <f>2*Q12+Q13+1</f>
        <v>11</v>
      </c>
      <c r="R14" s="92"/>
      <c r="S14" s="91">
        <f>2*S12+S13+1</f>
        <v>13</v>
      </c>
      <c r="T14" s="92"/>
      <c r="U14" s="91">
        <f>2*U12+U13+1</f>
        <v>17</v>
      </c>
      <c r="V14" s="92"/>
      <c r="W14" s="91">
        <f>2*W12+W13+1</f>
        <v>13</v>
      </c>
      <c r="X14" s="92"/>
      <c r="Y14" s="91">
        <f>2*Y12+Y13+1</f>
        <v>16</v>
      </c>
      <c r="Z14" s="92"/>
      <c r="AA14" s="91">
        <f>2*AA12+AA13+1</f>
        <v>58</v>
      </c>
      <c r="AB14" s="92"/>
      <c r="AC14" s="91">
        <f>2*AC12+AC13+1</f>
        <v>35</v>
      </c>
      <c r="AD14" s="92"/>
      <c r="AE14" s="91">
        <f>2*AE12+AE13+1</f>
        <v>52</v>
      </c>
      <c r="AF14" s="92"/>
      <c r="AG14" s="91">
        <f>2*AG12+AG13+1</f>
        <v>19</v>
      </c>
      <c r="AH14" s="92"/>
      <c r="AI14" s="91">
        <f>2*AI12+AI13+1</f>
        <v>19</v>
      </c>
      <c r="AJ14" s="92"/>
      <c r="AK14" s="91">
        <f>2*AK12+AK13+1</f>
        <v>25</v>
      </c>
      <c r="AL14" s="92"/>
      <c r="AM14" s="91">
        <f>2*AM12+AM13+1</f>
        <v>15</v>
      </c>
      <c r="AN14" s="92"/>
      <c r="AO14" s="91">
        <f>2*AO12+AO13+1</f>
        <v>13</v>
      </c>
      <c r="AP14" s="92"/>
      <c r="AQ14" s="91">
        <f>2*AQ12+AQ13+1</f>
        <v>17</v>
      </c>
      <c r="AR14" s="92"/>
      <c r="AS14" s="91">
        <f>2*AS12+AS13+1</f>
        <v>30</v>
      </c>
      <c r="AT14" s="92"/>
      <c r="AU14" s="91">
        <f>2*AU12+AU13+1</f>
        <v>30</v>
      </c>
      <c r="AV14" s="92"/>
      <c r="AW14" s="91">
        <f>2*AW12+AW13+1</f>
        <v>79</v>
      </c>
      <c r="AX14" s="92"/>
      <c r="AY14" s="91">
        <f>2*AY12+AY13+1</f>
        <v>79</v>
      </c>
      <c r="AZ14" s="97"/>
    </row>
    <row r="15" spans="1:52" ht="12.75">
      <c r="A15" s="86" t="s">
        <v>41</v>
      </c>
      <c r="B15" s="4" t="s">
        <v>42</v>
      </c>
      <c r="C15" s="91">
        <v>0</v>
      </c>
      <c r="D15" s="92"/>
      <c r="E15" s="91">
        <v>1</v>
      </c>
      <c r="F15" s="92"/>
      <c r="G15" s="91">
        <v>14</v>
      </c>
      <c r="H15" s="92"/>
      <c r="I15" s="91">
        <v>3</v>
      </c>
      <c r="J15" s="92"/>
      <c r="K15" s="91">
        <v>0</v>
      </c>
      <c r="L15" s="92"/>
      <c r="M15" s="91">
        <v>2</v>
      </c>
      <c r="N15" s="92"/>
      <c r="O15" s="91">
        <v>5</v>
      </c>
      <c r="P15" s="92"/>
      <c r="Q15" s="91">
        <v>0</v>
      </c>
      <c r="R15" s="92"/>
      <c r="S15" s="91">
        <v>0</v>
      </c>
      <c r="T15" s="92"/>
      <c r="U15" s="91">
        <v>7</v>
      </c>
      <c r="V15" s="92"/>
      <c r="W15" s="91">
        <v>2</v>
      </c>
      <c r="X15" s="92"/>
      <c r="Y15" s="91">
        <v>0</v>
      </c>
      <c r="Z15" s="92"/>
      <c r="AA15" s="91">
        <v>13</v>
      </c>
      <c r="AB15" s="92"/>
      <c r="AC15" s="91">
        <v>20</v>
      </c>
      <c r="AD15" s="92"/>
      <c r="AE15" s="91">
        <v>9</v>
      </c>
      <c r="AF15" s="92"/>
      <c r="AG15" s="91">
        <v>1</v>
      </c>
      <c r="AH15" s="92"/>
      <c r="AI15" s="91">
        <v>5</v>
      </c>
      <c r="AJ15" s="92"/>
      <c r="AK15" s="91">
        <v>0</v>
      </c>
      <c r="AL15" s="92"/>
      <c r="AM15" s="91">
        <v>0</v>
      </c>
      <c r="AN15" s="92"/>
      <c r="AO15" s="91">
        <v>2</v>
      </c>
      <c r="AP15" s="92"/>
      <c r="AQ15" s="91">
        <v>5</v>
      </c>
      <c r="AR15" s="92"/>
      <c r="AS15" s="91">
        <v>3</v>
      </c>
      <c r="AT15" s="92"/>
      <c r="AU15" s="91">
        <v>1</v>
      </c>
      <c r="AV15" s="92"/>
      <c r="AW15" s="91">
        <v>48</v>
      </c>
      <c r="AX15" s="92"/>
      <c r="AY15" s="91">
        <v>63</v>
      </c>
      <c r="AZ15" s="97"/>
    </row>
    <row r="16" spans="1:52" ht="12.75">
      <c r="A16" s="86"/>
      <c r="B16" s="4" t="s">
        <v>43</v>
      </c>
      <c r="C16" s="91">
        <v>0</v>
      </c>
      <c r="D16" s="92"/>
      <c r="E16" s="91">
        <v>2</v>
      </c>
      <c r="F16" s="92"/>
      <c r="G16" s="91">
        <v>7</v>
      </c>
      <c r="H16" s="92"/>
      <c r="I16" s="91">
        <v>1</v>
      </c>
      <c r="J16" s="92"/>
      <c r="K16" s="91">
        <v>1</v>
      </c>
      <c r="L16" s="92"/>
      <c r="M16" s="91">
        <v>3</v>
      </c>
      <c r="N16" s="92"/>
      <c r="O16" s="91">
        <v>2</v>
      </c>
      <c r="P16" s="92"/>
      <c r="Q16" s="91">
        <v>0</v>
      </c>
      <c r="R16" s="92"/>
      <c r="S16" s="91">
        <v>0</v>
      </c>
      <c r="T16" s="92"/>
      <c r="U16" s="91">
        <v>7</v>
      </c>
      <c r="V16" s="92"/>
      <c r="W16" s="91">
        <v>12</v>
      </c>
      <c r="X16" s="92"/>
      <c r="Y16" s="91">
        <v>0</v>
      </c>
      <c r="Z16" s="92"/>
      <c r="AA16" s="91">
        <v>8</v>
      </c>
      <c r="AB16" s="92"/>
      <c r="AC16" s="91">
        <v>5</v>
      </c>
      <c r="AD16" s="92"/>
      <c r="AE16" s="91">
        <v>2</v>
      </c>
      <c r="AF16" s="92"/>
      <c r="AG16" s="91">
        <v>0</v>
      </c>
      <c r="AH16" s="92"/>
      <c r="AI16" s="91">
        <v>0</v>
      </c>
      <c r="AJ16" s="92"/>
      <c r="AK16" s="91">
        <v>0</v>
      </c>
      <c r="AL16" s="92"/>
      <c r="AM16" s="91">
        <v>0</v>
      </c>
      <c r="AN16" s="92"/>
      <c r="AO16" s="91">
        <v>0</v>
      </c>
      <c r="AP16" s="92"/>
      <c r="AQ16" s="91">
        <v>0</v>
      </c>
      <c r="AR16" s="92"/>
      <c r="AS16" s="91">
        <v>0</v>
      </c>
      <c r="AT16" s="92"/>
      <c r="AU16" s="91">
        <v>0</v>
      </c>
      <c r="AV16" s="92"/>
      <c r="AW16" s="91">
        <v>2</v>
      </c>
      <c r="AX16" s="92"/>
      <c r="AY16" s="91">
        <v>2</v>
      </c>
      <c r="AZ16" s="97"/>
    </row>
    <row r="17" spans="1:52" ht="12.75">
      <c r="A17" s="86"/>
      <c r="B17" s="4" t="s">
        <v>68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6">
        <v>0</v>
      </c>
    </row>
    <row r="18" spans="1:52" ht="12.75">
      <c r="A18" s="86"/>
      <c r="B18" s="4" t="s">
        <v>69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4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2</v>
      </c>
      <c r="AC18" s="5">
        <v>8</v>
      </c>
      <c r="AD18" s="5">
        <v>8</v>
      </c>
      <c r="AE18" s="5">
        <v>5</v>
      </c>
      <c r="AF18" s="5">
        <v>5</v>
      </c>
      <c r="AG18" s="5">
        <v>2</v>
      </c>
      <c r="AH18" s="5">
        <v>2</v>
      </c>
      <c r="AI18" s="5">
        <v>3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1</v>
      </c>
      <c r="AS18" s="5">
        <v>1</v>
      </c>
      <c r="AT18" s="5">
        <v>1</v>
      </c>
      <c r="AU18" s="5">
        <v>1</v>
      </c>
      <c r="AV18" s="5">
        <v>1</v>
      </c>
      <c r="AW18" s="5">
        <v>47</v>
      </c>
      <c r="AX18" s="5">
        <v>47</v>
      </c>
      <c r="AY18" s="5">
        <v>47</v>
      </c>
      <c r="AZ18" s="6">
        <v>47</v>
      </c>
    </row>
    <row r="19" spans="1:52" ht="12.75">
      <c r="A19" s="86"/>
      <c r="B19" s="4" t="s">
        <v>70</v>
      </c>
      <c r="C19" s="5">
        <v>4</v>
      </c>
      <c r="D19" s="5">
        <v>4</v>
      </c>
      <c r="E19" s="5">
        <v>13</v>
      </c>
      <c r="F19" s="5">
        <v>13</v>
      </c>
      <c r="G19" s="5">
        <v>14</v>
      </c>
      <c r="H19" s="5">
        <v>14</v>
      </c>
      <c r="I19" s="5">
        <v>2</v>
      </c>
      <c r="J19" s="5">
        <v>2</v>
      </c>
      <c r="K19" s="5">
        <v>1</v>
      </c>
      <c r="L19" s="5">
        <v>1</v>
      </c>
      <c r="M19" s="5">
        <v>5</v>
      </c>
      <c r="N19" s="5">
        <v>5</v>
      </c>
      <c r="O19" s="5">
        <v>6</v>
      </c>
      <c r="P19" s="5">
        <v>6</v>
      </c>
      <c r="Q19" s="5">
        <v>8</v>
      </c>
      <c r="R19" s="5">
        <v>8</v>
      </c>
      <c r="S19" s="5">
        <v>0</v>
      </c>
      <c r="T19" s="5">
        <v>0</v>
      </c>
      <c r="U19" s="5">
        <v>22</v>
      </c>
      <c r="V19" s="5">
        <v>22</v>
      </c>
      <c r="W19" s="5">
        <v>24</v>
      </c>
      <c r="X19" s="5">
        <v>24</v>
      </c>
      <c r="Y19" s="5">
        <v>0</v>
      </c>
      <c r="Z19" s="5">
        <v>0</v>
      </c>
      <c r="AA19" s="5">
        <v>24</v>
      </c>
      <c r="AB19" s="5">
        <v>24</v>
      </c>
      <c r="AC19" s="5">
        <v>16</v>
      </c>
      <c r="AD19" s="5">
        <v>16</v>
      </c>
      <c r="AE19" s="5">
        <v>8</v>
      </c>
      <c r="AF19" s="5">
        <v>8</v>
      </c>
      <c r="AG19" s="5">
        <v>0</v>
      </c>
      <c r="AH19" s="5">
        <v>0</v>
      </c>
      <c r="AI19" s="5">
        <v>2</v>
      </c>
      <c r="AJ19" s="5">
        <v>2</v>
      </c>
      <c r="AK19" s="5">
        <v>1</v>
      </c>
      <c r="AL19" s="5">
        <v>1</v>
      </c>
      <c r="AM19" s="5">
        <v>0</v>
      </c>
      <c r="AN19" s="5">
        <v>0</v>
      </c>
      <c r="AO19" s="5">
        <v>2</v>
      </c>
      <c r="AP19" s="5">
        <v>2</v>
      </c>
      <c r="AQ19" s="5">
        <v>4</v>
      </c>
      <c r="AR19" s="5">
        <v>4</v>
      </c>
      <c r="AS19" s="5">
        <v>1</v>
      </c>
      <c r="AT19" s="5">
        <v>1</v>
      </c>
      <c r="AU19" s="5">
        <v>1</v>
      </c>
      <c r="AV19" s="5">
        <v>1</v>
      </c>
      <c r="AW19" s="5">
        <v>4</v>
      </c>
      <c r="AX19" s="5">
        <v>4</v>
      </c>
      <c r="AY19" s="5">
        <v>17</v>
      </c>
      <c r="AZ19" s="6">
        <v>17</v>
      </c>
    </row>
    <row r="20" spans="1:52" s="15" customFormat="1" ht="12.75">
      <c r="A20" s="86"/>
      <c r="B20" s="15" t="s">
        <v>34</v>
      </c>
      <c r="C20" s="94">
        <f>C17+C18+C19</f>
        <v>4</v>
      </c>
      <c r="D20" s="95"/>
      <c r="E20" s="94">
        <f>E17+E18+E19</f>
        <v>13</v>
      </c>
      <c r="F20" s="95"/>
      <c r="G20" s="94">
        <f>G17+G18+G19</f>
        <v>14</v>
      </c>
      <c r="H20" s="95"/>
      <c r="I20" s="94">
        <f>I17+I18+I19</f>
        <v>6</v>
      </c>
      <c r="J20" s="95"/>
      <c r="K20" s="94">
        <f>K17+K18+K19</f>
        <v>1</v>
      </c>
      <c r="L20" s="95"/>
      <c r="M20" s="94">
        <f>M17+M18+M19</f>
        <v>5</v>
      </c>
      <c r="N20" s="95"/>
      <c r="O20" s="94">
        <f>O17+O18+O19</f>
        <v>8</v>
      </c>
      <c r="P20" s="95"/>
      <c r="Q20" s="94">
        <f>Q17+Q18+Q19</f>
        <v>8</v>
      </c>
      <c r="R20" s="95"/>
      <c r="S20" s="94">
        <f>S17+S18+S19</f>
        <v>0</v>
      </c>
      <c r="T20" s="95"/>
      <c r="U20" s="94">
        <f>U17+U18+U19</f>
        <v>23</v>
      </c>
      <c r="V20" s="95"/>
      <c r="W20" s="94">
        <f>W17+W18+W19</f>
        <v>24</v>
      </c>
      <c r="X20" s="95"/>
      <c r="Y20" s="94">
        <f>Y17+Y18+Y19</f>
        <v>0</v>
      </c>
      <c r="Z20" s="95"/>
      <c r="AA20" s="94">
        <f>AA17+AA18+AA19</f>
        <v>26</v>
      </c>
      <c r="AB20" s="95"/>
      <c r="AC20" s="94">
        <f>AC17+AC18+AC19</f>
        <v>24</v>
      </c>
      <c r="AD20" s="95"/>
      <c r="AE20" s="94">
        <f>AE17+AE18+AE19</f>
        <v>13</v>
      </c>
      <c r="AF20" s="95"/>
      <c r="AG20" s="94">
        <f>AG17+AG18+AG19</f>
        <v>2</v>
      </c>
      <c r="AH20" s="95"/>
      <c r="AI20" s="94">
        <f>AI17+AI18+AI19</f>
        <v>5</v>
      </c>
      <c r="AJ20" s="95"/>
      <c r="AK20" s="94">
        <f>AK17+AK18+AK19</f>
        <v>1</v>
      </c>
      <c r="AL20" s="95"/>
      <c r="AM20" s="94">
        <f>AM17+AM18+AM19</f>
        <v>0</v>
      </c>
      <c r="AN20" s="95"/>
      <c r="AO20" s="94">
        <f>AO17+AO18+AO19</f>
        <v>2</v>
      </c>
      <c r="AP20" s="95"/>
      <c r="AQ20" s="94">
        <f>AQ17+AQ18+AQ19</f>
        <v>5</v>
      </c>
      <c r="AR20" s="95"/>
      <c r="AS20" s="94">
        <f>AS17+AS18+AS19</f>
        <v>3</v>
      </c>
      <c r="AT20" s="95"/>
      <c r="AU20" s="94">
        <f>AU17+AU18+AU19</f>
        <v>2</v>
      </c>
      <c r="AV20" s="95"/>
      <c r="AW20" s="94">
        <f>AW17+AW18+AW19</f>
        <v>51</v>
      </c>
      <c r="AX20" s="95"/>
      <c r="AY20" s="94">
        <f>AY17+AY18+AY19</f>
        <v>64</v>
      </c>
      <c r="AZ20" s="96"/>
    </row>
    <row r="21" spans="1:52" ht="12.75">
      <c r="A21" s="4" t="s">
        <v>44</v>
      </c>
      <c r="C21" s="91">
        <f>(C8-C20)*100/C8</f>
        <v>42.857142857142854</v>
      </c>
      <c r="D21" s="92"/>
      <c r="E21" s="91">
        <f>(E8-E20)*100/E8</f>
        <v>48</v>
      </c>
      <c r="F21" s="92"/>
      <c r="G21" s="91">
        <f>(G8-G20)*100/G8</f>
        <v>33.333333333333336</v>
      </c>
      <c r="H21" s="92"/>
      <c r="I21" s="91">
        <f>(I8-I20)*100/I8</f>
        <v>85</v>
      </c>
      <c r="J21" s="92"/>
      <c r="K21" s="91">
        <f>(K8-K20)*100/K8</f>
        <v>87.5</v>
      </c>
      <c r="L21" s="92"/>
      <c r="M21" s="91">
        <f>(M8-M20)*100/M8</f>
        <v>88.88888888888889</v>
      </c>
      <c r="N21" s="92"/>
      <c r="O21" s="91">
        <f>(O8-O20)*100/O8</f>
        <v>70.37037037037037</v>
      </c>
      <c r="P21" s="92"/>
      <c r="Q21" s="91">
        <f>(Q8-Q20)*100/Q8</f>
        <v>20</v>
      </c>
      <c r="R21" s="92"/>
      <c r="S21" s="91">
        <f>(S8-S20)*100/S8</f>
        <v>100</v>
      </c>
      <c r="T21" s="92"/>
      <c r="U21" s="91">
        <f>(U8-U20)*100/U8</f>
        <v>43.90243902439025</v>
      </c>
      <c r="V21" s="92"/>
      <c r="W21" s="91">
        <f>(W8-W20)*100/W8</f>
        <v>29.41176470588235</v>
      </c>
      <c r="X21" s="92"/>
      <c r="Y21" s="91">
        <f>(Y8-Y20)*100/Y8</f>
        <v>100</v>
      </c>
      <c r="Z21" s="92"/>
      <c r="AA21" s="91">
        <f>(AA8-AA20)*100/AA8</f>
        <v>57.377049180327866</v>
      </c>
      <c r="AB21" s="92"/>
      <c r="AC21" s="91">
        <f>(AC8-AC20)*100/AC8</f>
        <v>60.65573770491803</v>
      </c>
      <c r="AD21" s="92"/>
      <c r="AE21" s="91">
        <f>(AE8-AE20)*100/AE8</f>
        <v>69.04761904761905</v>
      </c>
      <c r="AF21" s="92"/>
      <c r="AG21" s="91">
        <f>(AG8-AG20)*100/AG8</f>
        <v>93.75</v>
      </c>
      <c r="AH21" s="92"/>
      <c r="AI21" s="91">
        <f>(AI8-AI20)*100/AI8</f>
        <v>82.14285714285714</v>
      </c>
      <c r="AJ21" s="92"/>
      <c r="AK21" s="91">
        <f>(AK8-AK20)*100/AK8</f>
        <v>96.875</v>
      </c>
      <c r="AL21" s="92"/>
      <c r="AM21" s="91">
        <f>(AM8-AM20)*100/AM8</f>
        <v>100</v>
      </c>
      <c r="AN21" s="92"/>
      <c r="AO21" s="91">
        <f>(AO8-AO20)*100/AO8</f>
        <v>90.9090909090909</v>
      </c>
      <c r="AP21" s="92"/>
      <c r="AQ21" s="91">
        <f>(AQ8-AQ20)*100/AQ8</f>
        <v>81.48148148148148</v>
      </c>
      <c r="AR21" s="92"/>
      <c r="AS21" s="91">
        <f>(AS8-AS20)*100/AS8</f>
        <v>86.36363636363636</v>
      </c>
      <c r="AT21" s="92"/>
      <c r="AU21" s="91">
        <f>(AU8-AU20)*100/AU8</f>
        <v>90.47619047619048</v>
      </c>
      <c r="AV21" s="92"/>
      <c r="AW21" s="88">
        <f>(AW8-AW20)*100/AW8</f>
        <v>32.89473684210526</v>
      </c>
      <c r="AX21" s="93"/>
      <c r="AY21" s="88">
        <f>(AY8-AY20)*100/AY8</f>
        <v>25.58139534883721</v>
      </c>
      <c r="AZ21" s="89"/>
    </row>
    <row r="22" spans="1:52" ht="12.75">
      <c r="A22" s="18"/>
      <c r="C22" s="19"/>
      <c r="D22" s="10"/>
      <c r="E22" s="19"/>
      <c r="F22" s="10"/>
      <c r="G22" s="19"/>
      <c r="H22" s="10"/>
      <c r="I22" s="19"/>
      <c r="J22" s="10"/>
      <c r="K22" s="19"/>
      <c r="L22" s="10"/>
      <c r="M22" s="19"/>
      <c r="N22" s="10"/>
      <c r="O22" s="19"/>
      <c r="P22" s="10"/>
      <c r="Q22" s="19"/>
      <c r="R22" s="10"/>
      <c r="S22" s="19"/>
      <c r="T22" s="10"/>
      <c r="U22" s="19"/>
      <c r="V22" s="10"/>
      <c r="W22" s="19"/>
      <c r="X22" s="10"/>
      <c r="Y22" s="19"/>
      <c r="Z22" s="10"/>
      <c r="AA22" s="19"/>
      <c r="AB22" s="10"/>
      <c r="AC22" s="19"/>
      <c r="AD22" s="10"/>
      <c r="AE22" s="19"/>
      <c r="AF22" s="10"/>
      <c r="AG22" s="19"/>
      <c r="AH22" s="10"/>
      <c r="AI22" s="19"/>
      <c r="AJ22" s="10"/>
      <c r="AK22" s="19"/>
      <c r="AL22" s="10"/>
      <c r="AM22" s="19"/>
      <c r="AN22" s="10"/>
      <c r="AO22" s="19"/>
      <c r="AP22" s="10"/>
      <c r="AQ22" s="19"/>
      <c r="AR22" s="10"/>
      <c r="AS22" s="19"/>
      <c r="AT22" s="10"/>
      <c r="AU22" s="19"/>
      <c r="AV22" s="10"/>
      <c r="AW22" s="19"/>
      <c r="AX22" s="10"/>
      <c r="AY22" s="19"/>
      <c r="AZ22" s="20"/>
    </row>
    <row r="23" spans="1:52" ht="12.75">
      <c r="A23" s="104" t="s">
        <v>45</v>
      </c>
      <c r="C23" s="5" t="s">
        <v>46</v>
      </c>
      <c r="D23" s="8" t="s">
        <v>47</v>
      </c>
      <c r="E23" s="5" t="s">
        <v>46</v>
      </c>
      <c r="F23" s="8" t="s">
        <v>47</v>
      </c>
      <c r="G23" s="5" t="s">
        <v>48</v>
      </c>
      <c r="H23" s="8" t="s">
        <v>47</v>
      </c>
      <c r="I23" s="5" t="s">
        <v>46</v>
      </c>
      <c r="J23" s="8" t="s">
        <v>47</v>
      </c>
      <c r="K23" s="5" t="s">
        <v>46</v>
      </c>
      <c r="L23" s="8" t="s">
        <v>47</v>
      </c>
      <c r="M23" s="5" t="s">
        <v>46</v>
      </c>
      <c r="N23" s="8" t="s">
        <v>47</v>
      </c>
      <c r="O23" s="5" t="s">
        <v>46</v>
      </c>
      <c r="P23" s="8" t="s">
        <v>47</v>
      </c>
      <c r="Q23" s="5" t="s">
        <v>46</v>
      </c>
      <c r="R23" s="8" t="s">
        <v>47</v>
      </c>
      <c r="S23" s="5" t="s">
        <v>46</v>
      </c>
      <c r="T23" s="8" t="s">
        <v>47</v>
      </c>
      <c r="U23" s="5" t="s">
        <v>46</v>
      </c>
      <c r="V23" s="8" t="s">
        <v>47</v>
      </c>
      <c r="W23" s="5" t="s">
        <v>46</v>
      </c>
      <c r="X23" s="8" t="s">
        <v>47</v>
      </c>
      <c r="Y23" s="5" t="s">
        <v>46</v>
      </c>
      <c r="Z23" s="8" t="s">
        <v>47</v>
      </c>
      <c r="AA23" s="5" t="s">
        <v>46</v>
      </c>
      <c r="AB23" s="8" t="s">
        <v>47</v>
      </c>
      <c r="AC23" s="5" t="s">
        <v>46</v>
      </c>
      <c r="AD23" s="8" t="s">
        <v>47</v>
      </c>
      <c r="AE23" s="5" t="s">
        <v>46</v>
      </c>
      <c r="AF23" s="8" t="s">
        <v>47</v>
      </c>
      <c r="AG23" s="5" t="s">
        <v>46</v>
      </c>
      <c r="AH23" s="8" t="s">
        <v>47</v>
      </c>
      <c r="AI23" s="5" t="s">
        <v>46</v>
      </c>
      <c r="AJ23" s="8" t="s">
        <v>47</v>
      </c>
      <c r="AK23" s="5" t="s">
        <v>46</v>
      </c>
      <c r="AL23" s="8" t="s">
        <v>47</v>
      </c>
      <c r="AM23" s="5" t="s">
        <v>46</v>
      </c>
      <c r="AN23" s="8" t="s">
        <v>47</v>
      </c>
      <c r="AO23" s="5" t="s">
        <v>46</v>
      </c>
      <c r="AP23" s="8" t="s">
        <v>47</v>
      </c>
      <c r="AQ23" s="5" t="s">
        <v>46</v>
      </c>
      <c r="AR23" s="8" t="s">
        <v>47</v>
      </c>
      <c r="AS23" s="5" t="s">
        <v>46</v>
      </c>
      <c r="AT23" s="8" t="s">
        <v>47</v>
      </c>
      <c r="AU23" s="5" t="s">
        <v>46</v>
      </c>
      <c r="AV23" s="8" t="s">
        <v>47</v>
      </c>
      <c r="AW23" s="5" t="s">
        <v>46</v>
      </c>
      <c r="AX23" s="8" t="s">
        <v>47</v>
      </c>
      <c r="AY23" s="5" t="s">
        <v>46</v>
      </c>
      <c r="AZ23" s="8" t="s">
        <v>47</v>
      </c>
    </row>
    <row r="24" spans="1:52" ht="12.75">
      <c r="A24" s="90" t="s">
        <v>26</v>
      </c>
      <c r="B24" s="4" t="s">
        <v>30</v>
      </c>
      <c r="C24" s="19">
        <v>0</v>
      </c>
      <c r="D24" s="21">
        <v>0</v>
      </c>
      <c r="E24" s="19">
        <v>0</v>
      </c>
      <c r="F24" s="21">
        <v>0</v>
      </c>
      <c r="G24" s="19">
        <v>0</v>
      </c>
      <c r="H24" s="10">
        <v>0</v>
      </c>
      <c r="I24" s="19">
        <v>0</v>
      </c>
      <c r="J24" s="10">
        <v>0</v>
      </c>
      <c r="K24" s="19">
        <v>0</v>
      </c>
      <c r="L24" s="21">
        <v>0</v>
      </c>
      <c r="M24" s="19">
        <v>0</v>
      </c>
      <c r="N24" s="21">
        <v>0</v>
      </c>
      <c r="O24" s="19">
        <v>0</v>
      </c>
      <c r="P24" s="21">
        <v>0</v>
      </c>
      <c r="Q24" s="19">
        <v>0</v>
      </c>
      <c r="R24" s="21">
        <v>0</v>
      </c>
      <c r="S24" s="19">
        <v>0</v>
      </c>
      <c r="T24" s="21">
        <v>0</v>
      </c>
      <c r="U24" s="19">
        <f>45+77</f>
        <v>122</v>
      </c>
      <c r="V24" s="21">
        <f>43+74</f>
        <v>117</v>
      </c>
      <c r="W24" s="19">
        <v>100</v>
      </c>
      <c r="X24" s="21">
        <v>90</v>
      </c>
      <c r="Y24" s="19">
        <v>84</v>
      </c>
      <c r="Z24" s="21">
        <v>78</v>
      </c>
      <c r="AA24" s="19">
        <v>134</v>
      </c>
      <c r="AB24" s="10">
        <v>108</v>
      </c>
      <c r="AC24" s="19">
        <v>119</v>
      </c>
      <c r="AD24" s="10">
        <v>110</v>
      </c>
      <c r="AE24" s="19">
        <v>786</v>
      </c>
      <c r="AF24" s="10">
        <v>1089</v>
      </c>
      <c r="AG24" s="19">
        <v>0</v>
      </c>
      <c r="AH24" s="21">
        <v>0</v>
      </c>
      <c r="AI24" s="19">
        <v>0</v>
      </c>
      <c r="AJ24" s="10">
        <v>0</v>
      </c>
      <c r="AK24" s="19">
        <v>0</v>
      </c>
      <c r="AL24" s="21">
        <v>0</v>
      </c>
      <c r="AM24" s="19">
        <v>0</v>
      </c>
      <c r="AN24" s="21">
        <v>0</v>
      </c>
      <c r="AO24" s="19">
        <v>0</v>
      </c>
      <c r="AP24" s="21">
        <v>0</v>
      </c>
      <c r="AQ24" s="19">
        <v>0</v>
      </c>
      <c r="AR24" s="21">
        <v>0</v>
      </c>
      <c r="AS24" s="19">
        <v>16</v>
      </c>
      <c r="AT24" s="10">
        <v>16</v>
      </c>
      <c r="AU24" s="19">
        <v>12</v>
      </c>
      <c r="AV24" s="21">
        <v>12</v>
      </c>
      <c r="AW24" s="19">
        <v>109</v>
      </c>
      <c r="AX24" s="10">
        <v>193</v>
      </c>
      <c r="AY24" s="19">
        <v>180</v>
      </c>
      <c r="AZ24" s="20">
        <v>183</v>
      </c>
    </row>
    <row r="25" spans="1:52" ht="12.75">
      <c r="A25" s="90"/>
      <c r="B25" s="4" t="s">
        <v>27</v>
      </c>
      <c r="C25" s="19">
        <v>0</v>
      </c>
      <c r="D25" s="21">
        <v>0</v>
      </c>
      <c r="E25" s="19">
        <v>30</v>
      </c>
      <c r="F25" s="21">
        <v>48</v>
      </c>
      <c r="G25" s="19">
        <v>2</v>
      </c>
      <c r="H25" s="10">
        <v>7</v>
      </c>
      <c r="I25" s="19">
        <v>680</v>
      </c>
      <c r="J25" s="10">
        <v>400</v>
      </c>
      <c r="K25" s="19">
        <v>17</v>
      </c>
      <c r="L25" s="21">
        <v>1</v>
      </c>
      <c r="M25" s="19">
        <v>25</v>
      </c>
      <c r="N25" s="21">
        <v>22</v>
      </c>
      <c r="O25" s="19">
        <v>6</v>
      </c>
      <c r="P25" s="21">
        <v>8</v>
      </c>
      <c r="Q25" s="19">
        <v>0</v>
      </c>
      <c r="R25" s="21">
        <v>1</v>
      </c>
      <c r="S25" s="19">
        <v>11</v>
      </c>
      <c r="T25" s="21">
        <v>18</v>
      </c>
      <c r="U25" s="19">
        <v>19</v>
      </c>
      <c r="V25" s="21">
        <v>19</v>
      </c>
      <c r="W25" s="19">
        <v>6</v>
      </c>
      <c r="X25" s="21">
        <v>6</v>
      </c>
      <c r="Y25" s="19">
        <v>23</v>
      </c>
      <c r="Z25" s="21">
        <v>19</v>
      </c>
      <c r="AA25" s="19">
        <v>284</v>
      </c>
      <c r="AB25" s="10">
        <v>169</v>
      </c>
      <c r="AC25" s="19">
        <v>59</v>
      </c>
      <c r="AD25" s="10">
        <v>74</v>
      </c>
      <c r="AE25" s="19">
        <v>97</v>
      </c>
      <c r="AF25" s="10">
        <v>24</v>
      </c>
      <c r="AG25" s="19">
        <v>164</v>
      </c>
      <c r="AH25" s="21">
        <v>161</v>
      </c>
      <c r="AI25" s="19">
        <v>157</v>
      </c>
      <c r="AJ25" s="10">
        <v>221</v>
      </c>
      <c r="AK25" s="19">
        <v>69</v>
      </c>
      <c r="AL25" s="21">
        <v>44</v>
      </c>
      <c r="AM25" s="19">
        <v>6</v>
      </c>
      <c r="AN25" s="21">
        <v>6</v>
      </c>
      <c r="AO25" s="19">
        <v>6</v>
      </c>
      <c r="AP25" s="21">
        <v>10</v>
      </c>
      <c r="AQ25" s="19">
        <v>11</v>
      </c>
      <c r="AR25" s="21">
        <v>16</v>
      </c>
      <c r="AS25" s="19">
        <v>14</v>
      </c>
      <c r="AT25" s="10">
        <v>56</v>
      </c>
      <c r="AU25" s="19">
        <v>8</v>
      </c>
      <c r="AV25" s="21">
        <v>44</v>
      </c>
      <c r="AW25" s="19">
        <v>75</v>
      </c>
      <c r="AX25" s="10">
        <v>70</v>
      </c>
      <c r="AY25" s="19">
        <v>60</v>
      </c>
      <c r="AZ25" s="20">
        <v>91</v>
      </c>
    </row>
    <row r="26" spans="1:52" ht="12.75">
      <c r="A26" s="90"/>
      <c r="B26" s="4" t="s">
        <v>49</v>
      </c>
      <c r="C26" s="19">
        <v>6</v>
      </c>
      <c r="D26" s="21">
        <v>11</v>
      </c>
      <c r="E26" s="19">
        <v>181</v>
      </c>
      <c r="F26" s="21">
        <v>187</v>
      </c>
      <c r="G26" s="19">
        <v>1</v>
      </c>
      <c r="H26" s="10">
        <v>3</v>
      </c>
      <c r="I26" s="19">
        <v>2226</v>
      </c>
      <c r="J26" s="10">
        <v>1580</v>
      </c>
      <c r="K26" s="19">
        <v>53</v>
      </c>
      <c r="L26" s="21">
        <v>37</v>
      </c>
      <c r="M26" s="19">
        <v>276</v>
      </c>
      <c r="N26" s="21">
        <v>232</v>
      </c>
      <c r="O26" s="19">
        <v>55</v>
      </c>
      <c r="P26" s="21">
        <v>51</v>
      </c>
      <c r="Q26" s="19">
        <v>22</v>
      </c>
      <c r="R26" s="21">
        <v>22</v>
      </c>
      <c r="S26" s="19">
        <v>22</v>
      </c>
      <c r="T26" s="21">
        <v>22</v>
      </c>
      <c r="U26" s="19">
        <f>326-U24</f>
        <v>204</v>
      </c>
      <c r="V26" s="21">
        <f>280-V24</f>
        <v>163</v>
      </c>
      <c r="W26" s="19">
        <v>134</v>
      </c>
      <c r="X26" s="21">
        <v>136</v>
      </c>
      <c r="Y26" s="19">
        <v>41</v>
      </c>
      <c r="Z26" s="21">
        <v>45</v>
      </c>
      <c r="AA26" s="19">
        <v>825</v>
      </c>
      <c r="AB26" s="10">
        <v>675</v>
      </c>
      <c r="AC26" s="19">
        <v>167</v>
      </c>
      <c r="AD26" s="10">
        <v>156</v>
      </c>
      <c r="AE26" s="19">
        <v>255</v>
      </c>
      <c r="AF26" s="10">
        <v>213</v>
      </c>
      <c r="AG26" s="19">
        <v>382</v>
      </c>
      <c r="AH26" s="21">
        <v>267</v>
      </c>
      <c r="AI26" s="19">
        <v>375</v>
      </c>
      <c r="AJ26" s="10">
        <v>473</v>
      </c>
      <c r="AK26" s="19">
        <v>419</v>
      </c>
      <c r="AL26" s="21">
        <v>295</v>
      </c>
      <c r="AM26" s="19">
        <v>27</v>
      </c>
      <c r="AN26" s="21">
        <v>27</v>
      </c>
      <c r="AO26" s="19">
        <v>58</v>
      </c>
      <c r="AP26" s="21">
        <v>56</v>
      </c>
      <c r="AQ26" s="19">
        <v>62</v>
      </c>
      <c r="AR26" s="21">
        <v>81</v>
      </c>
      <c r="AS26" s="19">
        <v>98</v>
      </c>
      <c r="AT26" s="10">
        <v>147</v>
      </c>
      <c r="AU26" s="19">
        <v>100</v>
      </c>
      <c r="AV26" s="21">
        <v>149</v>
      </c>
      <c r="AW26" s="19">
        <v>335</v>
      </c>
      <c r="AX26" s="10">
        <v>396</v>
      </c>
      <c r="AY26" s="19">
        <v>323</v>
      </c>
      <c r="AZ26" s="20">
        <v>394</v>
      </c>
    </row>
    <row r="27" spans="1:52" s="15" customFormat="1" ht="12.75">
      <c r="A27" s="90"/>
      <c r="B27" s="15" t="s">
        <v>34</v>
      </c>
      <c r="C27" s="23">
        <f aca="true" t="shared" si="0" ref="C27:AS27">C24+C26+C25</f>
        <v>6</v>
      </c>
      <c r="D27" s="23">
        <f t="shared" si="0"/>
        <v>11</v>
      </c>
      <c r="E27" s="23">
        <f t="shared" si="0"/>
        <v>211</v>
      </c>
      <c r="F27" s="23">
        <f t="shared" si="0"/>
        <v>235</v>
      </c>
      <c r="G27" s="23">
        <f t="shared" si="0"/>
        <v>3</v>
      </c>
      <c r="H27" s="23">
        <f t="shared" si="0"/>
        <v>10</v>
      </c>
      <c r="I27" s="23">
        <f t="shared" si="0"/>
        <v>2906</v>
      </c>
      <c r="J27" s="23">
        <f t="shared" si="0"/>
        <v>1980</v>
      </c>
      <c r="K27" s="23">
        <f t="shared" si="0"/>
        <v>70</v>
      </c>
      <c r="L27" s="23">
        <f t="shared" si="0"/>
        <v>38</v>
      </c>
      <c r="M27" s="23">
        <f t="shared" si="0"/>
        <v>301</v>
      </c>
      <c r="N27" s="23">
        <f t="shared" si="0"/>
        <v>254</v>
      </c>
      <c r="O27" s="23">
        <f t="shared" si="0"/>
        <v>61</v>
      </c>
      <c r="P27" s="23">
        <f t="shared" si="0"/>
        <v>59</v>
      </c>
      <c r="Q27" s="23">
        <f t="shared" si="0"/>
        <v>22</v>
      </c>
      <c r="R27" s="23">
        <f t="shared" si="0"/>
        <v>23</v>
      </c>
      <c r="S27" s="23">
        <f t="shared" si="0"/>
        <v>33</v>
      </c>
      <c r="T27" s="23">
        <f t="shared" si="0"/>
        <v>40</v>
      </c>
      <c r="U27" s="23">
        <f t="shared" si="0"/>
        <v>345</v>
      </c>
      <c r="V27" s="23">
        <f t="shared" si="0"/>
        <v>299</v>
      </c>
      <c r="W27" s="23">
        <f t="shared" si="0"/>
        <v>240</v>
      </c>
      <c r="X27" s="23">
        <f t="shared" si="0"/>
        <v>232</v>
      </c>
      <c r="Y27" s="23">
        <f t="shared" si="0"/>
        <v>148</v>
      </c>
      <c r="Z27" s="23">
        <f t="shared" si="0"/>
        <v>142</v>
      </c>
      <c r="AA27" s="23">
        <f t="shared" si="0"/>
        <v>1243</v>
      </c>
      <c r="AB27" s="23">
        <f t="shared" si="0"/>
        <v>952</v>
      </c>
      <c r="AC27" s="23">
        <f t="shared" si="0"/>
        <v>345</v>
      </c>
      <c r="AD27" s="23">
        <f t="shared" si="0"/>
        <v>340</v>
      </c>
      <c r="AE27" s="23">
        <f t="shared" si="0"/>
        <v>1138</v>
      </c>
      <c r="AF27" s="23">
        <f t="shared" si="0"/>
        <v>1326</v>
      </c>
      <c r="AG27" s="23">
        <f t="shared" si="0"/>
        <v>546</v>
      </c>
      <c r="AH27" s="23">
        <f t="shared" si="0"/>
        <v>428</v>
      </c>
      <c r="AI27" s="23">
        <f t="shared" si="0"/>
        <v>532</v>
      </c>
      <c r="AJ27" s="23">
        <f t="shared" si="0"/>
        <v>694</v>
      </c>
      <c r="AK27" s="23">
        <f t="shared" si="0"/>
        <v>488</v>
      </c>
      <c r="AL27" s="23">
        <f t="shared" si="0"/>
        <v>339</v>
      </c>
      <c r="AM27" s="23">
        <f t="shared" si="0"/>
        <v>33</v>
      </c>
      <c r="AN27" s="23">
        <f t="shared" si="0"/>
        <v>33</v>
      </c>
      <c r="AO27" s="23">
        <f t="shared" si="0"/>
        <v>64</v>
      </c>
      <c r="AP27" s="23">
        <f t="shared" si="0"/>
        <v>66</v>
      </c>
      <c r="AQ27" s="23">
        <f t="shared" si="0"/>
        <v>73</v>
      </c>
      <c r="AR27" s="23">
        <f t="shared" si="0"/>
        <v>97</v>
      </c>
      <c r="AS27" s="23">
        <f t="shared" si="0"/>
        <v>128</v>
      </c>
      <c r="AT27" s="23">
        <f aca="true" t="shared" si="1" ref="AT27:AZ27">AT24+AT26+AT25</f>
        <v>219</v>
      </c>
      <c r="AU27" s="23">
        <f t="shared" si="1"/>
        <v>120</v>
      </c>
      <c r="AV27" s="23">
        <f t="shared" si="1"/>
        <v>205</v>
      </c>
      <c r="AW27" s="23">
        <f t="shared" si="1"/>
        <v>519</v>
      </c>
      <c r="AX27" s="23">
        <f t="shared" si="1"/>
        <v>659</v>
      </c>
      <c r="AY27" s="23">
        <f t="shared" si="1"/>
        <v>563</v>
      </c>
      <c r="AZ27" s="24">
        <f t="shared" si="1"/>
        <v>668</v>
      </c>
    </row>
    <row r="28" spans="1:52" ht="12.75">
      <c r="A28" s="90" t="s">
        <v>50</v>
      </c>
      <c r="B28" s="4" t="s">
        <v>30</v>
      </c>
      <c r="C28" s="19">
        <v>0</v>
      </c>
      <c r="D28" s="21">
        <v>0</v>
      </c>
      <c r="E28" s="19">
        <v>0</v>
      </c>
      <c r="F28" s="21">
        <v>0</v>
      </c>
      <c r="G28" s="19">
        <v>0</v>
      </c>
      <c r="H28" s="10">
        <v>0</v>
      </c>
      <c r="I28" s="19">
        <v>0</v>
      </c>
      <c r="J28" s="10">
        <v>0</v>
      </c>
      <c r="K28" s="19">
        <v>0</v>
      </c>
      <c r="L28" s="21">
        <v>0</v>
      </c>
      <c r="M28" s="19">
        <v>0</v>
      </c>
      <c r="N28" s="21">
        <v>0</v>
      </c>
      <c r="O28" s="19">
        <v>0</v>
      </c>
      <c r="P28" s="21">
        <v>0</v>
      </c>
      <c r="Q28" s="19">
        <v>0</v>
      </c>
      <c r="R28" s="21">
        <v>0</v>
      </c>
      <c r="S28" s="19">
        <v>0</v>
      </c>
      <c r="T28" s="21">
        <v>0</v>
      </c>
      <c r="U28" s="19">
        <v>3</v>
      </c>
      <c r="V28" s="21">
        <v>1</v>
      </c>
      <c r="W28" s="19">
        <v>12</v>
      </c>
      <c r="X28" s="21">
        <v>0</v>
      </c>
      <c r="Y28" s="19">
        <v>23</v>
      </c>
      <c r="Z28" s="21">
        <v>2</v>
      </c>
      <c r="AA28" s="19">
        <v>57</v>
      </c>
      <c r="AB28" s="10">
        <v>20</v>
      </c>
      <c r="AC28" s="19">
        <v>33</v>
      </c>
      <c r="AD28" s="10">
        <v>9</v>
      </c>
      <c r="AE28" s="19">
        <v>295</v>
      </c>
      <c r="AF28" s="10">
        <v>252</v>
      </c>
      <c r="AG28" s="19">
        <v>0</v>
      </c>
      <c r="AH28" s="21">
        <v>0</v>
      </c>
      <c r="AI28" s="19">
        <v>0</v>
      </c>
      <c r="AJ28" s="10">
        <v>0</v>
      </c>
      <c r="AK28" s="19">
        <v>0</v>
      </c>
      <c r="AL28" s="21">
        <v>0</v>
      </c>
      <c r="AM28" s="19">
        <v>0</v>
      </c>
      <c r="AN28" s="21">
        <v>0</v>
      </c>
      <c r="AO28" s="19">
        <v>0</v>
      </c>
      <c r="AP28" s="21">
        <v>0</v>
      </c>
      <c r="AQ28" s="19">
        <v>0</v>
      </c>
      <c r="AR28" s="21">
        <v>0</v>
      </c>
      <c r="AS28" s="19">
        <v>3</v>
      </c>
      <c r="AT28" s="10">
        <v>3</v>
      </c>
      <c r="AU28" s="19">
        <v>0</v>
      </c>
      <c r="AV28" s="21">
        <v>0</v>
      </c>
      <c r="AW28" s="19">
        <v>13</v>
      </c>
      <c r="AX28" s="10">
        <v>26</v>
      </c>
      <c r="AY28" s="19">
        <v>44</v>
      </c>
      <c r="AZ28" s="20">
        <v>18</v>
      </c>
    </row>
    <row r="29" spans="1:52" ht="12.75">
      <c r="A29" s="90"/>
      <c r="B29" s="4" t="s">
        <v>27</v>
      </c>
      <c r="C29" s="19">
        <v>0</v>
      </c>
      <c r="D29" s="21">
        <v>0</v>
      </c>
      <c r="E29" s="19">
        <v>7</v>
      </c>
      <c r="F29" s="21">
        <v>0</v>
      </c>
      <c r="G29" s="19">
        <v>0</v>
      </c>
      <c r="H29" s="10">
        <v>0</v>
      </c>
      <c r="I29" s="19">
        <v>630</v>
      </c>
      <c r="J29" s="10">
        <v>306</v>
      </c>
      <c r="K29" s="19">
        <v>17</v>
      </c>
      <c r="L29" s="21">
        <v>0</v>
      </c>
      <c r="M29" s="19">
        <v>14</v>
      </c>
      <c r="N29" s="21">
        <v>3</v>
      </c>
      <c r="O29" s="19">
        <v>5</v>
      </c>
      <c r="P29" s="21">
        <v>1</v>
      </c>
      <c r="Q29" s="19">
        <v>0</v>
      </c>
      <c r="R29" s="21">
        <v>0</v>
      </c>
      <c r="S29" s="19">
        <v>1</v>
      </c>
      <c r="T29" s="21">
        <v>0</v>
      </c>
      <c r="U29" s="19">
        <v>11</v>
      </c>
      <c r="V29" s="21">
        <v>11</v>
      </c>
      <c r="W29" s="19">
        <v>1</v>
      </c>
      <c r="X29" s="21">
        <v>0</v>
      </c>
      <c r="Y29" s="19">
        <v>18</v>
      </c>
      <c r="Z29" s="21">
        <v>0</v>
      </c>
      <c r="AA29" s="19">
        <v>197</v>
      </c>
      <c r="AB29" s="10">
        <v>54</v>
      </c>
      <c r="AC29" s="19">
        <v>38</v>
      </c>
      <c r="AD29" s="10">
        <v>10</v>
      </c>
      <c r="AE29" s="19">
        <v>94</v>
      </c>
      <c r="AF29" s="10">
        <v>10</v>
      </c>
      <c r="AG29" s="19">
        <v>114</v>
      </c>
      <c r="AH29" s="21">
        <v>46</v>
      </c>
      <c r="AI29" s="19">
        <v>93</v>
      </c>
      <c r="AJ29" s="10">
        <v>92</v>
      </c>
      <c r="AK29" s="19">
        <v>52</v>
      </c>
      <c r="AL29" s="21">
        <v>0</v>
      </c>
      <c r="AM29" s="19">
        <v>0</v>
      </c>
      <c r="AN29" s="21">
        <v>0</v>
      </c>
      <c r="AO29" s="19">
        <v>2</v>
      </c>
      <c r="AP29" s="21">
        <v>0</v>
      </c>
      <c r="AQ29" s="19">
        <v>2</v>
      </c>
      <c r="AR29" s="21">
        <v>0</v>
      </c>
      <c r="AS29" s="19">
        <v>2</v>
      </c>
      <c r="AT29" s="10">
        <v>2</v>
      </c>
      <c r="AU29" s="19">
        <v>0</v>
      </c>
      <c r="AV29" s="21">
        <v>0</v>
      </c>
      <c r="AW29" s="19">
        <v>46</v>
      </c>
      <c r="AX29" s="10">
        <v>19</v>
      </c>
      <c r="AY29" s="19">
        <v>46</v>
      </c>
      <c r="AZ29" s="20">
        <v>23</v>
      </c>
    </row>
    <row r="30" spans="1:52" ht="12.75">
      <c r="A30" s="90"/>
      <c r="B30" s="4" t="s">
        <v>49</v>
      </c>
      <c r="C30" s="19">
        <v>2</v>
      </c>
      <c r="D30" s="21">
        <v>0</v>
      </c>
      <c r="E30" s="19">
        <v>42</v>
      </c>
      <c r="F30" s="21">
        <v>0</v>
      </c>
      <c r="G30" s="19">
        <v>0</v>
      </c>
      <c r="H30" s="10">
        <v>0</v>
      </c>
      <c r="I30" s="19">
        <v>1716</v>
      </c>
      <c r="J30" s="10">
        <v>891</v>
      </c>
      <c r="K30" s="19">
        <v>32</v>
      </c>
      <c r="L30" s="21">
        <v>0</v>
      </c>
      <c r="M30" s="19">
        <v>76</v>
      </c>
      <c r="N30" s="21">
        <v>13</v>
      </c>
      <c r="O30" s="19">
        <v>12</v>
      </c>
      <c r="P30" s="21">
        <v>1</v>
      </c>
      <c r="Q30" s="19">
        <v>4</v>
      </c>
      <c r="R30" s="21">
        <v>0</v>
      </c>
      <c r="S30" s="19">
        <v>0</v>
      </c>
      <c r="T30" s="21">
        <v>0</v>
      </c>
      <c r="U30" s="19">
        <v>24</v>
      </c>
      <c r="V30" s="21">
        <v>21</v>
      </c>
      <c r="W30" s="19">
        <v>8</v>
      </c>
      <c r="X30" s="21">
        <v>1</v>
      </c>
      <c r="Y30" s="19">
        <v>16</v>
      </c>
      <c r="Z30" s="21">
        <v>1</v>
      </c>
      <c r="AA30" s="19">
        <v>323</v>
      </c>
      <c r="AB30" s="10">
        <v>102</v>
      </c>
      <c r="AC30" s="19">
        <v>79</v>
      </c>
      <c r="AD30" s="10">
        <v>10</v>
      </c>
      <c r="AE30" s="19">
        <v>124</v>
      </c>
      <c r="AF30" s="10">
        <v>28</v>
      </c>
      <c r="AG30" s="19">
        <v>156</v>
      </c>
      <c r="AH30" s="21">
        <v>21</v>
      </c>
      <c r="AI30" s="19">
        <v>162</v>
      </c>
      <c r="AJ30" s="10">
        <v>174</v>
      </c>
      <c r="AK30" s="19">
        <v>162</v>
      </c>
      <c r="AL30" s="21">
        <v>26</v>
      </c>
      <c r="AM30" s="19">
        <v>0</v>
      </c>
      <c r="AN30" s="21">
        <v>0</v>
      </c>
      <c r="AO30" s="19">
        <v>13</v>
      </c>
      <c r="AP30" s="21">
        <v>0</v>
      </c>
      <c r="AQ30" s="19">
        <v>8</v>
      </c>
      <c r="AR30" s="21">
        <v>9</v>
      </c>
      <c r="AS30" s="19">
        <v>17</v>
      </c>
      <c r="AT30" s="10">
        <v>4</v>
      </c>
      <c r="AU30" s="19">
        <v>8</v>
      </c>
      <c r="AV30" s="21">
        <v>4</v>
      </c>
      <c r="AW30" s="19">
        <v>129</v>
      </c>
      <c r="AX30" s="10">
        <v>58</v>
      </c>
      <c r="AY30" s="19">
        <v>96</v>
      </c>
      <c r="AZ30" s="20">
        <v>94</v>
      </c>
    </row>
    <row r="31" spans="1:52" s="15" customFormat="1" ht="12.75">
      <c r="A31" s="90"/>
      <c r="B31" s="15" t="s">
        <v>34</v>
      </c>
      <c r="C31" s="23">
        <f aca="true" t="shared" si="2" ref="C31:AS31">C28+C30+C29</f>
        <v>2</v>
      </c>
      <c r="D31" s="23">
        <f>D28+D30+D29</f>
        <v>0</v>
      </c>
      <c r="E31" s="23">
        <f t="shared" si="2"/>
        <v>49</v>
      </c>
      <c r="F31" s="23">
        <f t="shared" si="2"/>
        <v>0</v>
      </c>
      <c r="G31" s="23">
        <f t="shared" si="2"/>
        <v>0</v>
      </c>
      <c r="H31" s="23">
        <f t="shared" si="2"/>
        <v>0</v>
      </c>
      <c r="I31" s="23">
        <f t="shared" si="2"/>
        <v>2346</v>
      </c>
      <c r="J31" s="23">
        <f t="shared" si="2"/>
        <v>1197</v>
      </c>
      <c r="K31" s="23">
        <f t="shared" si="2"/>
        <v>49</v>
      </c>
      <c r="L31" s="23">
        <f t="shared" si="2"/>
        <v>0</v>
      </c>
      <c r="M31" s="23">
        <f t="shared" si="2"/>
        <v>90</v>
      </c>
      <c r="N31" s="23">
        <f t="shared" si="2"/>
        <v>16</v>
      </c>
      <c r="O31" s="23">
        <f t="shared" si="2"/>
        <v>17</v>
      </c>
      <c r="P31" s="23">
        <f t="shared" si="2"/>
        <v>2</v>
      </c>
      <c r="Q31" s="23">
        <f t="shared" si="2"/>
        <v>4</v>
      </c>
      <c r="R31" s="23">
        <f t="shared" si="2"/>
        <v>0</v>
      </c>
      <c r="S31" s="23">
        <f t="shared" si="2"/>
        <v>1</v>
      </c>
      <c r="T31" s="23">
        <f t="shared" si="2"/>
        <v>0</v>
      </c>
      <c r="U31" s="23">
        <f t="shared" si="2"/>
        <v>38</v>
      </c>
      <c r="V31" s="23">
        <f t="shared" si="2"/>
        <v>33</v>
      </c>
      <c r="W31" s="23">
        <f t="shared" si="2"/>
        <v>21</v>
      </c>
      <c r="X31" s="23">
        <f t="shared" si="2"/>
        <v>1</v>
      </c>
      <c r="Y31" s="23">
        <f t="shared" si="2"/>
        <v>57</v>
      </c>
      <c r="Z31" s="23">
        <f t="shared" si="2"/>
        <v>3</v>
      </c>
      <c r="AA31" s="23">
        <f t="shared" si="2"/>
        <v>577</v>
      </c>
      <c r="AB31" s="23">
        <f t="shared" si="2"/>
        <v>176</v>
      </c>
      <c r="AC31" s="23">
        <f t="shared" si="2"/>
        <v>150</v>
      </c>
      <c r="AD31" s="23">
        <f t="shared" si="2"/>
        <v>29</v>
      </c>
      <c r="AE31" s="23">
        <f t="shared" si="2"/>
        <v>513</v>
      </c>
      <c r="AF31" s="23">
        <f t="shared" si="2"/>
        <v>290</v>
      </c>
      <c r="AG31" s="23">
        <f t="shared" si="2"/>
        <v>270</v>
      </c>
      <c r="AH31" s="23">
        <f t="shared" si="2"/>
        <v>67</v>
      </c>
      <c r="AI31" s="23">
        <f t="shared" si="2"/>
        <v>255</v>
      </c>
      <c r="AJ31" s="23">
        <f t="shared" si="2"/>
        <v>266</v>
      </c>
      <c r="AK31" s="23">
        <f t="shared" si="2"/>
        <v>214</v>
      </c>
      <c r="AL31" s="23">
        <f t="shared" si="2"/>
        <v>26</v>
      </c>
      <c r="AM31" s="23">
        <f t="shared" si="2"/>
        <v>0</v>
      </c>
      <c r="AN31" s="23">
        <f t="shared" si="2"/>
        <v>0</v>
      </c>
      <c r="AO31" s="23">
        <f t="shared" si="2"/>
        <v>15</v>
      </c>
      <c r="AP31" s="23">
        <f t="shared" si="2"/>
        <v>0</v>
      </c>
      <c r="AQ31" s="23">
        <f t="shared" si="2"/>
        <v>10</v>
      </c>
      <c r="AR31" s="23">
        <f t="shared" si="2"/>
        <v>9</v>
      </c>
      <c r="AS31" s="23">
        <f t="shared" si="2"/>
        <v>22</v>
      </c>
      <c r="AT31" s="23">
        <f aca="true" t="shared" si="3" ref="AT31:AZ31">AT28+AT30+AT29</f>
        <v>9</v>
      </c>
      <c r="AU31" s="23">
        <f t="shared" si="3"/>
        <v>8</v>
      </c>
      <c r="AV31" s="23">
        <f t="shared" si="3"/>
        <v>4</v>
      </c>
      <c r="AW31" s="23">
        <f t="shared" si="3"/>
        <v>188</v>
      </c>
      <c r="AX31" s="23">
        <f t="shared" si="3"/>
        <v>103</v>
      </c>
      <c r="AY31" s="23">
        <f t="shared" si="3"/>
        <v>186</v>
      </c>
      <c r="AZ31" s="24">
        <f t="shared" si="3"/>
        <v>135</v>
      </c>
    </row>
    <row r="32" spans="1:52" ht="12.75">
      <c r="A32" s="90" t="s">
        <v>51</v>
      </c>
      <c r="B32" s="4" t="s">
        <v>30</v>
      </c>
      <c r="C32" s="19">
        <v>0</v>
      </c>
      <c r="D32" s="21">
        <v>0</v>
      </c>
      <c r="E32" s="19">
        <v>0</v>
      </c>
      <c r="F32" s="21">
        <v>0</v>
      </c>
      <c r="G32" s="19">
        <v>0</v>
      </c>
      <c r="H32" s="10">
        <v>0</v>
      </c>
      <c r="I32" s="19">
        <v>0</v>
      </c>
      <c r="J32" s="10">
        <v>0</v>
      </c>
      <c r="K32" s="19">
        <v>0</v>
      </c>
      <c r="L32" s="21">
        <v>0</v>
      </c>
      <c r="M32" s="19">
        <v>0</v>
      </c>
      <c r="N32" s="21">
        <v>0</v>
      </c>
      <c r="O32" s="19">
        <v>0</v>
      </c>
      <c r="P32" s="21">
        <v>0</v>
      </c>
      <c r="Q32" s="19">
        <v>0</v>
      </c>
      <c r="R32" s="21">
        <v>0</v>
      </c>
      <c r="S32" s="19">
        <v>0</v>
      </c>
      <c r="T32" s="21">
        <v>0</v>
      </c>
      <c r="U32" s="19">
        <v>18</v>
      </c>
      <c r="V32" s="21">
        <v>18</v>
      </c>
      <c r="W32" s="19">
        <v>23</v>
      </c>
      <c r="X32" s="21">
        <v>23</v>
      </c>
      <c r="Y32" s="19">
        <v>19</v>
      </c>
      <c r="Z32" s="21">
        <v>24</v>
      </c>
      <c r="AA32" s="19">
        <v>4</v>
      </c>
      <c r="AB32" s="10">
        <v>9</v>
      </c>
      <c r="AC32" s="19">
        <v>30</v>
      </c>
      <c r="AD32" s="10">
        <v>40</v>
      </c>
      <c r="AE32" s="19">
        <v>13</v>
      </c>
      <c r="AF32" s="10">
        <v>152</v>
      </c>
      <c r="AG32" s="19">
        <v>0</v>
      </c>
      <c r="AH32" s="21">
        <v>0</v>
      </c>
      <c r="AI32" s="19">
        <v>0</v>
      </c>
      <c r="AJ32" s="10">
        <v>0</v>
      </c>
      <c r="AK32" s="19">
        <v>0</v>
      </c>
      <c r="AL32" s="21">
        <v>0</v>
      </c>
      <c r="AM32" s="19">
        <v>0</v>
      </c>
      <c r="AN32" s="21">
        <v>0</v>
      </c>
      <c r="AO32" s="19">
        <v>0</v>
      </c>
      <c r="AP32" s="21">
        <v>0</v>
      </c>
      <c r="AQ32" s="19">
        <v>0</v>
      </c>
      <c r="AR32" s="21">
        <v>0</v>
      </c>
      <c r="AS32" s="19">
        <v>0</v>
      </c>
      <c r="AT32" s="10">
        <v>0</v>
      </c>
      <c r="AU32" s="19">
        <v>2</v>
      </c>
      <c r="AV32" s="21">
        <v>2</v>
      </c>
      <c r="AW32" s="19">
        <v>53</v>
      </c>
      <c r="AX32" s="10">
        <v>92</v>
      </c>
      <c r="AY32" s="19">
        <v>20</v>
      </c>
      <c r="AZ32" s="20">
        <v>19</v>
      </c>
    </row>
    <row r="33" spans="1:52" ht="12.75">
      <c r="A33" s="90"/>
      <c r="B33" s="4" t="s">
        <v>27</v>
      </c>
      <c r="C33" s="19">
        <v>0</v>
      </c>
      <c r="D33" s="21">
        <v>0</v>
      </c>
      <c r="E33" s="19">
        <v>23</v>
      </c>
      <c r="F33" s="21">
        <v>42</v>
      </c>
      <c r="G33" s="19">
        <v>0</v>
      </c>
      <c r="H33" s="10">
        <v>0</v>
      </c>
      <c r="I33" s="19">
        <v>37</v>
      </c>
      <c r="J33" s="10">
        <v>69</v>
      </c>
      <c r="K33" s="19">
        <v>0</v>
      </c>
      <c r="L33" s="21">
        <v>0</v>
      </c>
      <c r="M33" s="19">
        <v>5</v>
      </c>
      <c r="N33" s="21">
        <v>6</v>
      </c>
      <c r="O33" s="19">
        <v>0</v>
      </c>
      <c r="P33" s="21">
        <v>3</v>
      </c>
      <c r="Q33" s="19">
        <v>0</v>
      </c>
      <c r="R33" s="21">
        <v>0</v>
      </c>
      <c r="S33" s="19">
        <v>4</v>
      </c>
      <c r="T33" s="21">
        <v>10</v>
      </c>
      <c r="U33" s="19">
        <v>0</v>
      </c>
      <c r="V33" s="21">
        <v>0</v>
      </c>
      <c r="W33" s="19">
        <v>0</v>
      </c>
      <c r="X33" s="21">
        <v>0</v>
      </c>
      <c r="Y33" s="19">
        <v>2</v>
      </c>
      <c r="Z33" s="21">
        <v>9</v>
      </c>
      <c r="AA33" s="19">
        <v>79</v>
      </c>
      <c r="AB33" s="10">
        <v>95</v>
      </c>
      <c r="AC33" s="19">
        <v>6</v>
      </c>
      <c r="AD33" s="10">
        <v>30</v>
      </c>
      <c r="AE33" s="19">
        <v>0</v>
      </c>
      <c r="AF33" s="10">
        <v>0</v>
      </c>
      <c r="AG33" s="19">
        <v>45</v>
      </c>
      <c r="AH33" s="21">
        <v>103</v>
      </c>
      <c r="AI33" s="19">
        <v>49</v>
      </c>
      <c r="AJ33" s="10">
        <v>106</v>
      </c>
      <c r="AK33" s="19">
        <v>13</v>
      </c>
      <c r="AL33" s="21">
        <v>41</v>
      </c>
      <c r="AM33" s="19">
        <v>0</v>
      </c>
      <c r="AN33" s="21">
        <v>0</v>
      </c>
      <c r="AO33" s="19">
        <v>3</v>
      </c>
      <c r="AP33" s="21">
        <v>6</v>
      </c>
      <c r="AQ33" s="19">
        <v>5</v>
      </c>
      <c r="AR33" s="21">
        <v>8</v>
      </c>
      <c r="AS33" s="19">
        <v>0</v>
      </c>
      <c r="AT33" s="10">
        <v>35</v>
      </c>
      <c r="AU33" s="19">
        <v>5</v>
      </c>
      <c r="AV33" s="21">
        <v>33</v>
      </c>
      <c r="AW33" s="19">
        <v>0</v>
      </c>
      <c r="AX33" s="10">
        <v>0</v>
      </c>
      <c r="AY33" s="19">
        <v>0</v>
      </c>
      <c r="AZ33" s="20">
        <v>0</v>
      </c>
    </row>
    <row r="34" spans="1:52" ht="12.75">
      <c r="A34" s="90"/>
      <c r="B34" s="4" t="s">
        <v>49</v>
      </c>
      <c r="C34" s="19">
        <v>0</v>
      </c>
      <c r="D34" s="21">
        <v>0</v>
      </c>
      <c r="E34" s="19">
        <v>42</v>
      </c>
      <c r="F34" s="21">
        <v>59</v>
      </c>
      <c r="G34" s="19">
        <v>0</v>
      </c>
      <c r="H34" s="10">
        <v>0</v>
      </c>
      <c r="I34" s="19">
        <v>253</v>
      </c>
      <c r="J34" s="10">
        <v>363</v>
      </c>
      <c r="K34" s="19">
        <v>0</v>
      </c>
      <c r="L34" s="21">
        <v>2</v>
      </c>
      <c r="M34" s="19">
        <v>72</v>
      </c>
      <c r="N34" s="21">
        <v>98</v>
      </c>
      <c r="O34" s="19">
        <v>14</v>
      </c>
      <c r="P34" s="21">
        <v>24</v>
      </c>
      <c r="Q34" s="19">
        <v>0</v>
      </c>
      <c r="R34" s="21">
        <v>3</v>
      </c>
      <c r="S34" s="19">
        <v>1</v>
      </c>
      <c r="T34" s="21">
        <v>2</v>
      </c>
      <c r="U34" s="19">
        <v>15</v>
      </c>
      <c r="V34" s="21">
        <v>15</v>
      </c>
      <c r="W34" s="19">
        <v>21</v>
      </c>
      <c r="X34" s="21">
        <v>26</v>
      </c>
      <c r="Y34" s="19">
        <v>4</v>
      </c>
      <c r="Z34" s="21">
        <v>11</v>
      </c>
      <c r="AA34" s="19">
        <v>247</v>
      </c>
      <c r="AB34" s="10">
        <v>259</v>
      </c>
      <c r="AC34" s="19">
        <v>14</v>
      </c>
      <c r="AD34" s="10">
        <v>50</v>
      </c>
      <c r="AE34" s="19">
        <v>2</v>
      </c>
      <c r="AF34" s="10">
        <v>18</v>
      </c>
      <c r="AG34" s="19">
        <v>64</v>
      </c>
      <c r="AH34" s="21">
        <v>73</v>
      </c>
      <c r="AI34" s="19">
        <v>29</v>
      </c>
      <c r="AJ34" s="10">
        <v>105</v>
      </c>
      <c r="AK34" s="19">
        <v>69</v>
      </c>
      <c r="AL34" s="21">
        <v>81</v>
      </c>
      <c r="AM34" s="19">
        <v>0</v>
      </c>
      <c r="AN34" s="21">
        <v>0</v>
      </c>
      <c r="AO34" s="19">
        <v>14</v>
      </c>
      <c r="AP34" s="21">
        <v>22</v>
      </c>
      <c r="AQ34" s="19">
        <v>0</v>
      </c>
      <c r="AR34" s="21">
        <v>4</v>
      </c>
      <c r="AS34" s="19">
        <v>5</v>
      </c>
      <c r="AT34" s="10">
        <v>59</v>
      </c>
      <c r="AU34" s="19">
        <v>28</v>
      </c>
      <c r="AV34" s="21">
        <v>71</v>
      </c>
      <c r="AW34" s="19">
        <v>66</v>
      </c>
      <c r="AX34" s="10">
        <v>116</v>
      </c>
      <c r="AY34" s="19">
        <v>9</v>
      </c>
      <c r="AZ34" s="20">
        <v>32</v>
      </c>
    </row>
    <row r="35" spans="1:52" s="15" customFormat="1" ht="12.75">
      <c r="A35" s="90"/>
      <c r="B35" s="15" t="s">
        <v>34</v>
      </c>
      <c r="C35" s="23">
        <f aca="true" t="shared" si="4" ref="C35:AS35">C32+C34+C33</f>
        <v>0</v>
      </c>
      <c r="D35" s="23">
        <f t="shared" si="4"/>
        <v>0</v>
      </c>
      <c r="E35" s="23">
        <f t="shared" si="4"/>
        <v>65</v>
      </c>
      <c r="F35" s="23">
        <f t="shared" si="4"/>
        <v>101</v>
      </c>
      <c r="G35" s="23">
        <f t="shared" si="4"/>
        <v>0</v>
      </c>
      <c r="H35" s="23">
        <f t="shared" si="4"/>
        <v>0</v>
      </c>
      <c r="I35" s="23">
        <f t="shared" si="4"/>
        <v>290</v>
      </c>
      <c r="J35" s="23">
        <f t="shared" si="4"/>
        <v>432</v>
      </c>
      <c r="K35" s="23">
        <f t="shared" si="4"/>
        <v>0</v>
      </c>
      <c r="L35" s="23">
        <f t="shared" si="4"/>
        <v>2</v>
      </c>
      <c r="M35" s="23">
        <f t="shared" si="4"/>
        <v>77</v>
      </c>
      <c r="N35" s="23">
        <f t="shared" si="4"/>
        <v>104</v>
      </c>
      <c r="O35" s="23">
        <f t="shared" si="4"/>
        <v>14</v>
      </c>
      <c r="P35" s="23">
        <f t="shared" si="4"/>
        <v>27</v>
      </c>
      <c r="Q35" s="23">
        <f t="shared" si="4"/>
        <v>0</v>
      </c>
      <c r="R35" s="23">
        <f t="shared" si="4"/>
        <v>3</v>
      </c>
      <c r="S35" s="23">
        <f t="shared" si="4"/>
        <v>5</v>
      </c>
      <c r="T35" s="23">
        <f t="shared" si="4"/>
        <v>12</v>
      </c>
      <c r="U35" s="23">
        <f t="shared" si="4"/>
        <v>33</v>
      </c>
      <c r="V35" s="23">
        <f t="shared" si="4"/>
        <v>33</v>
      </c>
      <c r="W35" s="23">
        <f t="shared" si="4"/>
        <v>44</v>
      </c>
      <c r="X35" s="23">
        <f t="shared" si="4"/>
        <v>49</v>
      </c>
      <c r="Y35" s="23">
        <f t="shared" si="4"/>
        <v>25</v>
      </c>
      <c r="Z35" s="23">
        <f t="shared" si="4"/>
        <v>44</v>
      </c>
      <c r="AA35" s="23">
        <f t="shared" si="4"/>
        <v>330</v>
      </c>
      <c r="AB35" s="23">
        <f t="shared" si="4"/>
        <v>363</v>
      </c>
      <c r="AC35" s="23">
        <f t="shared" si="4"/>
        <v>50</v>
      </c>
      <c r="AD35" s="23">
        <f t="shared" si="4"/>
        <v>120</v>
      </c>
      <c r="AE35" s="23">
        <f t="shared" si="4"/>
        <v>15</v>
      </c>
      <c r="AF35" s="23">
        <f t="shared" si="4"/>
        <v>170</v>
      </c>
      <c r="AG35" s="23">
        <f t="shared" si="4"/>
        <v>109</v>
      </c>
      <c r="AH35" s="23">
        <f t="shared" si="4"/>
        <v>176</v>
      </c>
      <c r="AI35" s="23">
        <f t="shared" si="4"/>
        <v>78</v>
      </c>
      <c r="AJ35" s="23">
        <f t="shared" si="4"/>
        <v>211</v>
      </c>
      <c r="AK35" s="23">
        <f t="shared" si="4"/>
        <v>82</v>
      </c>
      <c r="AL35" s="23">
        <f t="shared" si="4"/>
        <v>122</v>
      </c>
      <c r="AM35" s="23">
        <f t="shared" si="4"/>
        <v>0</v>
      </c>
      <c r="AN35" s="23">
        <f t="shared" si="4"/>
        <v>0</v>
      </c>
      <c r="AO35" s="23">
        <f t="shared" si="4"/>
        <v>17</v>
      </c>
      <c r="AP35" s="23">
        <f t="shared" si="4"/>
        <v>28</v>
      </c>
      <c r="AQ35" s="23">
        <f t="shared" si="4"/>
        <v>5</v>
      </c>
      <c r="AR35" s="23">
        <f t="shared" si="4"/>
        <v>12</v>
      </c>
      <c r="AS35" s="23">
        <f t="shared" si="4"/>
        <v>5</v>
      </c>
      <c r="AT35" s="23">
        <f aca="true" t="shared" si="5" ref="AT35:AZ35">AT32+AT34+AT33</f>
        <v>94</v>
      </c>
      <c r="AU35" s="23">
        <f t="shared" si="5"/>
        <v>35</v>
      </c>
      <c r="AV35" s="23">
        <f t="shared" si="5"/>
        <v>106</v>
      </c>
      <c r="AW35" s="23">
        <f t="shared" si="5"/>
        <v>119</v>
      </c>
      <c r="AX35" s="23">
        <f t="shared" si="5"/>
        <v>208</v>
      </c>
      <c r="AY35" s="23">
        <f t="shared" si="5"/>
        <v>29</v>
      </c>
      <c r="AZ35" s="24">
        <f t="shared" si="5"/>
        <v>51</v>
      </c>
    </row>
    <row r="36" spans="1:52" ht="12.75">
      <c r="A36" s="86" t="s">
        <v>52</v>
      </c>
      <c r="B36" s="4" t="s">
        <v>30</v>
      </c>
      <c r="C36" s="19">
        <v>0</v>
      </c>
      <c r="D36" s="21">
        <v>0</v>
      </c>
      <c r="E36" s="19">
        <v>0</v>
      </c>
      <c r="F36" s="21">
        <v>0</v>
      </c>
      <c r="G36" s="19">
        <v>0</v>
      </c>
      <c r="H36" s="10">
        <v>0</v>
      </c>
      <c r="I36" s="19">
        <v>0</v>
      </c>
      <c r="J36" s="10">
        <v>0</v>
      </c>
      <c r="K36" s="19">
        <v>0</v>
      </c>
      <c r="L36" s="21">
        <v>0</v>
      </c>
      <c r="M36" s="19">
        <v>0</v>
      </c>
      <c r="N36" s="21">
        <v>0</v>
      </c>
      <c r="O36" s="19">
        <v>0</v>
      </c>
      <c r="P36" s="21">
        <v>0</v>
      </c>
      <c r="Q36" s="19">
        <v>0</v>
      </c>
      <c r="R36" s="21">
        <v>0</v>
      </c>
      <c r="S36" s="19">
        <v>0</v>
      </c>
      <c r="T36" s="21">
        <v>0</v>
      </c>
      <c r="U36" s="19">
        <v>2</v>
      </c>
      <c r="V36" s="21">
        <v>2</v>
      </c>
      <c r="W36" s="19">
        <v>2</v>
      </c>
      <c r="X36" s="21">
        <v>2</v>
      </c>
      <c r="Y36" s="19">
        <v>3</v>
      </c>
      <c r="Z36" s="21">
        <v>3</v>
      </c>
      <c r="AA36" s="19">
        <v>3</v>
      </c>
      <c r="AB36" s="10">
        <v>3</v>
      </c>
      <c r="AC36" s="19">
        <v>4</v>
      </c>
      <c r="AD36" s="10">
        <v>4</v>
      </c>
      <c r="AE36" s="19">
        <v>9</v>
      </c>
      <c r="AF36" s="10">
        <v>9</v>
      </c>
      <c r="AG36" s="19">
        <v>0</v>
      </c>
      <c r="AH36" s="21">
        <v>0</v>
      </c>
      <c r="AI36" s="19">
        <v>0</v>
      </c>
      <c r="AJ36" s="10">
        <v>0</v>
      </c>
      <c r="AK36" s="19">
        <v>0</v>
      </c>
      <c r="AL36" s="21">
        <v>0</v>
      </c>
      <c r="AM36" s="19">
        <v>0</v>
      </c>
      <c r="AN36" s="21">
        <v>0</v>
      </c>
      <c r="AO36" s="19">
        <v>0</v>
      </c>
      <c r="AP36" s="21">
        <v>0</v>
      </c>
      <c r="AQ36" s="19">
        <v>0</v>
      </c>
      <c r="AR36" s="21">
        <v>0</v>
      </c>
      <c r="AS36" s="19">
        <v>0</v>
      </c>
      <c r="AT36" s="10">
        <v>0</v>
      </c>
      <c r="AU36" s="19">
        <v>0</v>
      </c>
      <c r="AV36" s="21">
        <v>0</v>
      </c>
      <c r="AW36" s="19">
        <v>3</v>
      </c>
      <c r="AX36" s="10">
        <v>4</v>
      </c>
      <c r="AY36" s="19">
        <v>3</v>
      </c>
      <c r="AZ36" s="20">
        <v>3</v>
      </c>
    </row>
    <row r="37" spans="1:52" ht="12.75">
      <c r="A37" s="86"/>
      <c r="B37" s="4" t="s">
        <v>27</v>
      </c>
      <c r="C37" s="19">
        <v>0</v>
      </c>
      <c r="D37" s="21">
        <v>0</v>
      </c>
      <c r="E37" s="19">
        <v>0</v>
      </c>
      <c r="F37" s="21">
        <v>0</v>
      </c>
      <c r="G37" s="19">
        <v>0</v>
      </c>
      <c r="H37" s="10">
        <v>0</v>
      </c>
      <c r="I37" s="19">
        <v>0</v>
      </c>
      <c r="J37" s="10">
        <v>0</v>
      </c>
      <c r="K37" s="19">
        <v>0</v>
      </c>
      <c r="L37" s="21">
        <v>1</v>
      </c>
      <c r="M37" s="19">
        <v>0</v>
      </c>
      <c r="N37" s="21">
        <v>0</v>
      </c>
      <c r="O37" s="19">
        <v>0</v>
      </c>
      <c r="P37" s="21">
        <v>0</v>
      </c>
      <c r="Q37" s="19">
        <v>0</v>
      </c>
      <c r="R37" s="21">
        <v>0</v>
      </c>
      <c r="S37" s="19">
        <v>0</v>
      </c>
      <c r="T37" s="21">
        <v>2</v>
      </c>
      <c r="U37" s="19">
        <v>0</v>
      </c>
      <c r="V37" s="21">
        <v>0</v>
      </c>
      <c r="W37" s="19">
        <v>0</v>
      </c>
      <c r="X37" s="21">
        <v>0</v>
      </c>
      <c r="Y37" s="19">
        <v>0</v>
      </c>
      <c r="Z37" s="21">
        <v>0</v>
      </c>
      <c r="AA37" s="19">
        <v>0</v>
      </c>
      <c r="AB37" s="10">
        <v>0</v>
      </c>
      <c r="AC37" s="19">
        <v>1</v>
      </c>
      <c r="AD37" s="10">
        <v>1</v>
      </c>
      <c r="AE37" s="19">
        <v>0</v>
      </c>
      <c r="AF37" s="10">
        <v>0</v>
      </c>
      <c r="AG37" s="19">
        <v>0</v>
      </c>
      <c r="AH37" s="21">
        <v>0</v>
      </c>
      <c r="AI37" s="19">
        <v>0</v>
      </c>
      <c r="AJ37" s="10">
        <v>1</v>
      </c>
      <c r="AK37" s="19">
        <v>0</v>
      </c>
      <c r="AL37" s="21">
        <v>0</v>
      </c>
      <c r="AM37" s="19">
        <v>0</v>
      </c>
      <c r="AN37" s="21">
        <v>0</v>
      </c>
      <c r="AO37" s="19">
        <v>0</v>
      </c>
      <c r="AP37" s="21">
        <v>0</v>
      </c>
      <c r="AQ37" s="19">
        <v>0</v>
      </c>
      <c r="AR37" s="21">
        <v>1</v>
      </c>
      <c r="AS37" s="19">
        <v>2</v>
      </c>
      <c r="AT37" s="10">
        <v>2</v>
      </c>
      <c r="AU37" s="19">
        <v>1</v>
      </c>
      <c r="AV37" s="21">
        <v>1</v>
      </c>
      <c r="AW37" s="19">
        <v>1</v>
      </c>
      <c r="AX37" s="10">
        <v>1</v>
      </c>
      <c r="AY37" s="19">
        <v>0</v>
      </c>
      <c r="AZ37" s="20">
        <v>0</v>
      </c>
    </row>
    <row r="38" spans="1:52" ht="12.75">
      <c r="A38" s="86"/>
      <c r="B38" s="4" t="s">
        <v>49</v>
      </c>
      <c r="C38" s="19">
        <v>0</v>
      </c>
      <c r="D38" s="21">
        <v>3</v>
      </c>
      <c r="E38" s="19">
        <v>1</v>
      </c>
      <c r="F38" s="21">
        <v>1</v>
      </c>
      <c r="G38" s="19">
        <v>0</v>
      </c>
      <c r="H38" s="10">
        <v>0</v>
      </c>
      <c r="I38" s="19">
        <v>17</v>
      </c>
      <c r="J38" s="10">
        <v>17</v>
      </c>
      <c r="K38" s="19">
        <v>3</v>
      </c>
      <c r="L38" s="21">
        <v>3</v>
      </c>
      <c r="M38" s="19">
        <v>4</v>
      </c>
      <c r="N38" s="21">
        <v>4</v>
      </c>
      <c r="O38" s="19">
        <v>0</v>
      </c>
      <c r="P38" s="21">
        <v>0</v>
      </c>
      <c r="Q38" s="19">
        <v>0</v>
      </c>
      <c r="R38" s="21">
        <v>0</v>
      </c>
      <c r="S38" s="19">
        <v>4</v>
      </c>
      <c r="T38" s="21">
        <v>4</v>
      </c>
      <c r="U38" s="19">
        <v>4</v>
      </c>
      <c r="V38" s="21">
        <v>4</v>
      </c>
      <c r="W38" s="19">
        <v>2</v>
      </c>
      <c r="X38" s="21">
        <v>3</v>
      </c>
      <c r="Y38" s="19">
        <v>1</v>
      </c>
      <c r="Z38" s="21">
        <v>1</v>
      </c>
      <c r="AA38" s="19">
        <v>11</v>
      </c>
      <c r="AB38" s="10">
        <v>11</v>
      </c>
      <c r="AC38" s="19">
        <v>0</v>
      </c>
      <c r="AD38" s="10">
        <v>0</v>
      </c>
      <c r="AE38" s="19">
        <v>5</v>
      </c>
      <c r="AF38" s="10">
        <v>6</v>
      </c>
      <c r="AG38" s="19">
        <v>5</v>
      </c>
      <c r="AH38" s="21">
        <v>5</v>
      </c>
      <c r="AI38" s="19">
        <v>3</v>
      </c>
      <c r="AJ38" s="10">
        <v>3</v>
      </c>
      <c r="AK38" s="19">
        <v>3</v>
      </c>
      <c r="AL38" s="21">
        <v>3</v>
      </c>
      <c r="AM38" s="19">
        <v>0</v>
      </c>
      <c r="AN38" s="21">
        <v>0</v>
      </c>
      <c r="AO38" s="19">
        <v>0</v>
      </c>
      <c r="AP38" s="21">
        <v>0</v>
      </c>
      <c r="AQ38" s="19">
        <v>2</v>
      </c>
      <c r="AR38" s="21">
        <v>2</v>
      </c>
      <c r="AS38" s="19">
        <v>5</v>
      </c>
      <c r="AT38" s="10">
        <v>5</v>
      </c>
      <c r="AU38" s="19">
        <v>5</v>
      </c>
      <c r="AV38" s="21">
        <v>5</v>
      </c>
      <c r="AW38" s="19">
        <v>27</v>
      </c>
      <c r="AX38" s="10">
        <v>28</v>
      </c>
      <c r="AY38" s="19">
        <v>9</v>
      </c>
      <c r="AZ38" s="20">
        <v>9</v>
      </c>
    </row>
    <row r="39" spans="1:52" s="15" customFormat="1" ht="27" customHeight="1">
      <c r="A39" s="86"/>
      <c r="B39" s="15" t="s">
        <v>34</v>
      </c>
      <c r="C39" s="23">
        <f aca="true" t="shared" si="6" ref="C39:AS39">C36+C38+C37</f>
        <v>0</v>
      </c>
      <c r="D39" s="23">
        <f t="shared" si="6"/>
        <v>3</v>
      </c>
      <c r="E39" s="23">
        <f t="shared" si="6"/>
        <v>1</v>
      </c>
      <c r="F39" s="23">
        <f t="shared" si="6"/>
        <v>1</v>
      </c>
      <c r="G39" s="23">
        <f t="shared" si="6"/>
        <v>0</v>
      </c>
      <c r="H39" s="23">
        <f t="shared" si="6"/>
        <v>0</v>
      </c>
      <c r="I39" s="23">
        <f t="shared" si="6"/>
        <v>17</v>
      </c>
      <c r="J39" s="23">
        <f t="shared" si="6"/>
        <v>17</v>
      </c>
      <c r="K39" s="23">
        <f t="shared" si="6"/>
        <v>3</v>
      </c>
      <c r="L39" s="23">
        <f t="shared" si="6"/>
        <v>4</v>
      </c>
      <c r="M39" s="23">
        <f t="shared" si="6"/>
        <v>4</v>
      </c>
      <c r="N39" s="23">
        <f t="shared" si="6"/>
        <v>4</v>
      </c>
      <c r="O39" s="23">
        <f t="shared" si="6"/>
        <v>0</v>
      </c>
      <c r="P39" s="23">
        <f t="shared" si="6"/>
        <v>0</v>
      </c>
      <c r="Q39" s="23">
        <f t="shared" si="6"/>
        <v>0</v>
      </c>
      <c r="R39" s="23">
        <f t="shared" si="6"/>
        <v>0</v>
      </c>
      <c r="S39" s="23">
        <f t="shared" si="6"/>
        <v>4</v>
      </c>
      <c r="T39" s="23">
        <f t="shared" si="6"/>
        <v>6</v>
      </c>
      <c r="U39" s="23">
        <f t="shared" si="6"/>
        <v>6</v>
      </c>
      <c r="V39" s="23">
        <f t="shared" si="6"/>
        <v>6</v>
      </c>
      <c r="W39" s="23">
        <f t="shared" si="6"/>
        <v>4</v>
      </c>
      <c r="X39" s="23">
        <f t="shared" si="6"/>
        <v>5</v>
      </c>
      <c r="Y39" s="23">
        <f t="shared" si="6"/>
        <v>4</v>
      </c>
      <c r="Z39" s="23">
        <f t="shared" si="6"/>
        <v>4</v>
      </c>
      <c r="AA39" s="23">
        <f t="shared" si="6"/>
        <v>14</v>
      </c>
      <c r="AB39" s="23">
        <f t="shared" si="6"/>
        <v>14</v>
      </c>
      <c r="AC39" s="23">
        <f t="shared" si="6"/>
        <v>5</v>
      </c>
      <c r="AD39" s="23">
        <f t="shared" si="6"/>
        <v>5</v>
      </c>
      <c r="AE39" s="23">
        <f t="shared" si="6"/>
        <v>14</v>
      </c>
      <c r="AF39" s="23">
        <f t="shared" si="6"/>
        <v>15</v>
      </c>
      <c r="AG39" s="23">
        <f t="shared" si="6"/>
        <v>5</v>
      </c>
      <c r="AH39" s="23">
        <f t="shared" si="6"/>
        <v>5</v>
      </c>
      <c r="AI39" s="23">
        <f t="shared" si="6"/>
        <v>3</v>
      </c>
      <c r="AJ39" s="23">
        <f t="shared" si="6"/>
        <v>4</v>
      </c>
      <c r="AK39" s="23">
        <f t="shared" si="6"/>
        <v>3</v>
      </c>
      <c r="AL39" s="23">
        <f t="shared" si="6"/>
        <v>3</v>
      </c>
      <c r="AM39" s="23">
        <f t="shared" si="6"/>
        <v>0</v>
      </c>
      <c r="AN39" s="23">
        <f t="shared" si="6"/>
        <v>0</v>
      </c>
      <c r="AO39" s="23">
        <f t="shared" si="6"/>
        <v>0</v>
      </c>
      <c r="AP39" s="23">
        <f t="shared" si="6"/>
        <v>0</v>
      </c>
      <c r="AQ39" s="23">
        <f t="shared" si="6"/>
        <v>2</v>
      </c>
      <c r="AR39" s="23">
        <f t="shared" si="6"/>
        <v>3</v>
      </c>
      <c r="AS39" s="23">
        <f t="shared" si="6"/>
        <v>7</v>
      </c>
      <c r="AT39" s="23">
        <f aca="true" t="shared" si="7" ref="AT39:AZ39">AT36+AT38+AT37</f>
        <v>7</v>
      </c>
      <c r="AU39" s="23">
        <f t="shared" si="7"/>
        <v>6</v>
      </c>
      <c r="AV39" s="23">
        <f t="shared" si="7"/>
        <v>6</v>
      </c>
      <c r="AW39" s="23">
        <f t="shared" si="7"/>
        <v>31</v>
      </c>
      <c r="AX39" s="23">
        <f t="shared" si="7"/>
        <v>33</v>
      </c>
      <c r="AY39" s="23">
        <f t="shared" si="7"/>
        <v>12</v>
      </c>
      <c r="AZ39" s="24">
        <f t="shared" si="7"/>
        <v>12</v>
      </c>
    </row>
    <row r="40" spans="1:52" ht="12.75">
      <c r="A40" s="86" t="s">
        <v>53</v>
      </c>
      <c r="B40" s="4" t="s">
        <v>30</v>
      </c>
      <c r="C40" s="19">
        <v>0</v>
      </c>
      <c r="D40" s="21">
        <v>0</v>
      </c>
      <c r="E40" s="19">
        <v>0</v>
      </c>
      <c r="F40" s="21">
        <v>0</v>
      </c>
      <c r="G40" s="19">
        <v>0</v>
      </c>
      <c r="H40" s="10">
        <v>0</v>
      </c>
      <c r="I40" s="19">
        <v>0</v>
      </c>
      <c r="J40" s="10">
        <v>0</v>
      </c>
      <c r="K40" s="19">
        <v>0</v>
      </c>
      <c r="L40" s="21">
        <v>0</v>
      </c>
      <c r="M40" s="19">
        <v>0</v>
      </c>
      <c r="N40" s="21">
        <v>0</v>
      </c>
      <c r="O40" s="19">
        <v>0</v>
      </c>
      <c r="P40" s="21">
        <v>0</v>
      </c>
      <c r="Q40" s="19">
        <v>0</v>
      </c>
      <c r="R40" s="21">
        <v>0</v>
      </c>
      <c r="S40" s="19">
        <v>0</v>
      </c>
      <c r="T40" s="21">
        <v>0</v>
      </c>
      <c r="U40" s="19">
        <v>0</v>
      </c>
      <c r="V40" s="21">
        <v>0</v>
      </c>
      <c r="W40" s="19">
        <v>0</v>
      </c>
      <c r="X40" s="21">
        <v>0</v>
      </c>
      <c r="Y40" s="19">
        <v>0</v>
      </c>
      <c r="Z40" s="21">
        <v>0</v>
      </c>
      <c r="AA40" s="19">
        <v>0</v>
      </c>
      <c r="AB40" s="10">
        <v>0</v>
      </c>
      <c r="AC40" s="19">
        <v>0</v>
      </c>
      <c r="AD40" s="10">
        <v>0</v>
      </c>
      <c r="AE40" s="19">
        <v>0</v>
      </c>
      <c r="AF40" s="10">
        <v>0</v>
      </c>
      <c r="AG40" s="19">
        <v>0</v>
      </c>
      <c r="AH40" s="21">
        <v>0</v>
      </c>
      <c r="AI40" s="19">
        <v>0</v>
      </c>
      <c r="AJ40" s="10">
        <v>0</v>
      </c>
      <c r="AK40" s="19">
        <v>0</v>
      </c>
      <c r="AL40" s="21">
        <v>0</v>
      </c>
      <c r="AM40" s="19">
        <v>0</v>
      </c>
      <c r="AN40" s="21">
        <v>0</v>
      </c>
      <c r="AO40" s="19">
        <v>0</v>
      </c>
      <c r="AP40" s="21">
        <v>0</v>
      </c>
      <c r="AQ40" s="19">
        <v>0</v>
      </c>
      <c r="AR40" s="21">
        <v>0</v>
      </c>
      <c r="AS40" s="19">
        <v>0</v>
      </c>
      <c r="AT40" s="10">
        <v>0</v>
      </c>
      <c r="AU40" s="19">
        <v>0</v>
      </c>
      <c r="AV40" s="21">
        <v>0</v>
      </c>
      <c r="AW40" s="19">
        <v>0</v>
      </c>
      <c r="AX40" s="10">
        <v>0</v>
      </c>
      <c r="AY40" s="25">
        <v>0</v>
      </c>
      <c r="AZ40" s="22">
        <v>0</v>
      </c>
    </row>
    <row r="41" spans="1:52" ht="12.75">
      <c r="A41" s="86"/>
      <c r="B41" s="4" t="s">
        <v>27</v>
      </c>
      <c r="C41" s="19">
        <v>0</v>
      </c>
      <c r="D41" s="21">
        <v>0</v>
      </c>
      <c r="E41" s="19">
        <v>0</v>
      </c>
      <c r="F41" s="21">
        <v>0</v>
      </c>
      <c r="G41" s="19">
        <v>5</v>
      </c>
      <c r="H41" s="10">
        <v>0</v>
      </c>
      <c r="I41" s="19">
        <v>4</v>
      </c>
      <c r="J41" s="10">
        <v>2</v>
      </c>
      <c r="K41" s="19">
        <v>0</v>
      </c>
      <c r="L41" s="21">
        <v>0</v>
      </c>
      <c r="M41" s="19">
        <v>7</v>
      </c>
      <c r="N41" s="21">
        <v>1</v>
      </c>
      <c r="O41" s="19">
        <v>1</v>
      </c>
      <c r="P41" s="21">
        <v>0</v>
      </c>
      <c r="Q41" s="19">
        <v>1</v>
      </c>
      <c r="R41" s="21">
        <v>0</v>
      </c>
      <c r="S41" s="19">
        <v>0</v>
      </c>
      <c r="T41" s="21">
        <v>0</v>
      </c>
      <c r="U41" s="19">
        <v>0</v>
      </c>
      <c r="V41" s="21">
        <v>0</v>
      </c>
      <c r="W41" s="19">
        <v>1</v>
      </c>
      <c r="X41" s="21">
        <v>0</v>
      </c>
      <c r="Y41" s="19">
        <v>0</v>
      </c>
      <c r="Z41" s="21">
        <v>0</v>
      </c>
      <c r="AA41" s="19">
        <v>1</v>
      </c>
      <c r="AB41" s="10">
        <v>0</v>
      </c>
      <c r="AC41" s="19">
        <v>1</v>
      </c>
      <c r="AD41" s="10">
        <v>0</v>
      </c>
      <c r="AE41" s="19">
        <v>3</v>
      </c>
      <c r="AF41" s="10">
        <v>0</v>
      </c>
      <c r="AG41" s="19">
        <v>4</v>
      </c>
      <c r="AH41" s="21">
        <v>3</v>
      </c>
      <c r="AI41" s="19">
        <v>5</v>
      </c>
      <c r="AJ41" s="10">
        <v>3</v>
      </c>
      <c r="AK41" s="19">
        <v>6</v>
      </c>
      <c r="AL41" s="21">
        <v>8</v>
      </c>
      <c r="AM41" s="19">
        <v>12</v>
      </c>
      <c r="AN41" s="21">
        <v>12</v>
      </c>
      <c r="AO41" s="19">
        <v>3</v>
      </c>
      <c r="AP41" s="21">
        <v>0</v>
      </c>
      <c r="AQ41" s="19">
        <v>3</v>
      </c>
      <c r="AR41" s="21">
        <v>0</v>
      </c>
      <c r="AS41" s="19">
        <v>7</v>
      </c>
      <c r="AT41" s="10">
        <v>0</v>
      </c>
      <c r="AU41" s="19">
        <v>2</v>
      </c>
      <c r="AV41" s="21">
        <v>1</v>
      </c>
      <c r="AW41" s="19">
        <v>2</v>
      </c>
      <c r="AX41" s="10">
        <v>0</v>
      </c>
      <c r="AY41" s="25">
        <v>1</v>
      </c>
      <c r="AZ41" s="22">
        <v>0</v>
      </c>
    </row>
    <row r="42" spans="1:52" ht="12.75">
      <c r="A42" s="86"/>
      <c r="B42" s="4" t="s">
        <v>49</v>
      </c>
      <c r="C42" s="19">
        <v>3</v>
      </c>
      <c r="D42" s="21">
        <v>1</v>
      </c>
      <c r="E42" s="19">
        <v>2</v>
      </c>
      <c r="F42" s="21">
        <v>2</v>
      </c>
      <c r="G42" s="19">
        <v>0</v>
      </c>
      <c r="H42" s="10">
        <v>0</v>
      </c>
      <c r="I42" s="19">
        <v>5</v>
      </c>
      <c r="J42" s="10">
        <v>2</v>
      </c>
      <c r="K42" s="19">
        <v>3</v>
      </c>
      <c r="L42" s="21">
        <v>3</v>
      </c>
      <c r="M42" s="19">
        <v>1</v>
      </c>
      <c r="N42" s="21">
        <v>0</v>
      </c>
      <c r="O42" s="19">
        <v>0</v>
      </c>
      <c r="P42" s="21">
        <v>0</v>
      </c>
      <c r="Q42" s="19">
        <v>0</v>
      </c>
      <c r="R42" s="21">
        <v>0</v>
      </c>
      <c r="S42" s="19">
        <v>0</v>
      </c>
      <c r="T42" s="21">
        <v>0</v>
      </c>
      <c r="U42" s="19">
        <v>5</v>
      </c>
      <c r="V42" s="21">
        <v>5</v>
      </c>
      <c r="W42" s="19">
        <v>1</v>
      </c>
      <c r="X42" s="21">
        <v>1</v>
      </c>
      <c r="Y42" s="19">
        <v>2</v>
      </c>
      <c r="Z42" s="21">
        <v>2</v>
      </c>
      <c r="AA42" s="19">
        <v>6</v>
      </c>
      <c r="AB42" s="10">
        <v>1</v>
      </c>
      <c r="AC42" s="19">
        <v>2</v>
      </c>
      <c r="AD42" s="10">
        <v>1</v>
      </c>
      <c r="AE42" s="19">
        <v>7</v>
      </c>
      <c r="AF42" s="10">
        <v>4</v>
      </c>
      <c r="AG42" s="19">
        <v>3</v>
      </c>
      <c r="AH42" s="21">
        <v>3</v>
      </c>
      <c r="AI42" s="19">
        <v>11</v>
      </c>
      <c r="AJ42" s="10">
        <v>8</v>
      </c>
      <c r="AK42" s="19">
        <v>0</v>
      </c>
      <c r="AL42" s="21">
        <v>5</v>
      </c>
      <c r="AM42" s="19">
        <v>0</v>
      </c>
      <c r="AN42" s="21">
        <v>0</v>
      </c>
      <c r="AO42" s="19">
        <v>2</v>
      </c>
      <c r="AP42" s="21">
        <v>0</v>
      </c>
      <c r="AQ42" s="19">
        <v>2</v>
      </c>
      <c r="AR42" s="21">
        <v>0</v>
      </c>
      <c r="AS42" s="19">
        <v>1</v>
      </c>
      <c r="AT42" s="10">
        <v>0</v>
      </c>
      <c r="AU42" s="19">
        <v>0</v>
      </c>
      <c r="AV42" s="21">
        <v>0</v>
      </c>
      <c r="AW42" s="19">
        <v>7</v>
      </c>
      <c r="AX42" s="10">
        <v>3</v>
      </c>
      <c r="AY42" s="25">
        <v>6</v>
      </c>
      <c r="AZ42" s="22">
        <v>3</v>
      </c>
    </row>
    <row r="43" spans="1:52" s="15" customFormat="1" ht="12.75">
      <c r="A43" s="86"/>
      <c r="B43" s="15" t="s">
        <v>34</v>
      </c>
      <c r="C43" s="23">
        <f aca="true" t="shared" si="8" ref="C43:AS43">C40+C42+C41</f>
        <v>3</v>
      </c>
      <c r="D43" s="23">
        <f t="shared" si="8"/>
        <v>1</v>
      </c>
      <c r="E43" s="23">
        <f t="shared" si="8"/>
        <v>2</v>
      </c>
      <c r="F43" s="23">
        <f t="shared" si="8"/>
        <v>2</v>
      </c>
      <c r="G43" s="23">
        <f t="shared" si="8"/>
        <v>5</v>
      </c>
      <c r="H43" s="23">
        <f t="shared" si="8"/>
        <v>0</v>
      </c>
      <c r="I43" s="23">
        <f t="shared" si="8"/>
        <v>9</v>
      </c>
      <c r="J43" s="23">
        <f t="shared" si="8"/>
        <v>4</v>
      </c>
      <c r="K43" s="23">
        <f t="shared" si="8"/>
        <v>3</v>
      </c>
      <c r="L43" s="23">
        <f t="shared" si="8"/>
        <v>3</v>
      </c>
      <c r="M43" s="23">
        <f t="shared" si="8"/>
        <v>8</v>
      </c>
      <c r="N43" s="23">
        <f t="shared" si="8"/>
        <v>1</v>
      </c>
      <c r="O43" s="23">
        <f t="shared" si="8"/>
        <v>1</v>
      </c>
      <c r="P43" s="23">
        <f t="shared" si="8"/>
        <v>0</v>
      </c>
      <c r="Q43" s="23">
        <f t="shared" si="8"/>
        <v>1</v>
      </c>
      <c r="R43" s="23">
        <f t="shared" si="8"/>
        <v>0</v>
      </c>
      <c r="S43" s="23">
        <f t="shared" si="8"/>
        <v>0</v>
      </c>
      <c r="T43" s="23">
        <f t="shared" si="8"/>
        <v>0</v>
      </c>
      <c r="U43" s="23">
        <f t="shared" si="8"/>
        <v>5</v>
      </c>
      <c r="V43" s="23">
        <f t="shared" si="8"/>
        <v>5</v>
      </c>
      <c r="W43" s="23">
        <f t="shared" si="8"/>
        <v>2</v>
      </c>
      <c r="X43" s="23">
        <f t="shared" si="8"/>
        <v>1</v>
      </c>
      <c r="Y43" s="23">
        <f t="shared" si="8"/>
        <v>2</v>
      </c>
      <c r="Z43" s="23">
        <f t="shared" si="8"/>
        <v>2</v>
      </c>
      <c r="AA43" s="23">
        <f t="shared" si="8"/>
        <v>7</v>
      </c>
      <c r="AB43" s="23">
        <f t="shared" si="8"/>
        <v>1</v>
      </c>
      <c r="AC43" s="23">
        <f t="shared" si="8"/>
        <v>3</v>
      </c>
      <c r="AD43" s="23">
        <f t="shared" si="8"/>
        <v>1</v>
      </c>
      <c r="AE43" s="23">
        <f t="shared" si="8"/>
        <v>10</v>
      </c>
      <c r="AF43" s="23">
        <f t="shared" si="8"/>
        <v>4</v>
      </c>
      <c r="AG43" s="23">
        <f t="shared" si="8"/>
        <v>7</v>
      </c>
      <c r="AH43" s="23">
        <f t="shared" si="8"/>
        <v>6</v>
      </c>
      <c r="AI43" s="23">
        <f t="shared" si="8"/>
        <v>16</v>
      </c>
      <c r="AJ43" s="23">
        <f t="shared" si="8"/>
        <v>11</v>
      </c>
      <c r="AK43" s="23">
        <f t="shared" si="8"/>
        <v>6</v>
      </c>
      <c r="AL43" s="23">
        <f t="shared" si="8"/>
        <v>13</v>
      </c>
      <c r="AM43" s="23">
        <f t="shared" si="8"/>
        <v>12</v>
      </c>
      <c r="AN43" s="23">
        <f t="shared" si="8"/>
        <v>12</v>
      </c>
      <c r="AO43" s="23">
        <f t="shared" si="8"/>
        <v>5</v>
      </c>
      <c r="AP43" s="23">
        <f t="shared" si="8"/>
        <v>0</v>
      </c>
      <c r="AQ43" s="23">
        <f t="shared" si="8"/>
        <v>5</v>
      </c>
      <c r="AR43" s="23">
        <f t="shared" si="8"/>
        <v>0</v>
      </c>
      <c r="AS43" s="23">
        <f t="shared" si="8"/>
        <v>8</v>
      </c>
      <c r="AT43" s="23">
        <f aca="true" t="shared" si="9" ref="AT43:AZ43">AT40+AT42+AT41</f>
        <v>0</v>
      </c>
      <c r="AU43" s="23">
        <f t="shared" si="9"/>
        <v>2</v>
      </c>
      <c r="AV43" s="23">
        <f t="shared" si="9"/>
        <v>1</v>
      </c>
      <c r="AW43" s="23">
        <f t="shared" si="9"/>
        <v>9</v>
      </c>
      <c r="AX43" s="23">
        <f t="shared" si="9"/>
        <v>3</v>
      </c>
      <c r="AY43" s="23">
        <f t="shared" si="9"/>
        <v>7</v>
      </c>
      <c r="AZ43" s="24">
        <f t="shared" si="9"/>
        <v>3</v>
      </c>
    </row>
    <row r="44" spans="1:52" ht="12.75">
      <c r="A44" s="87" t="s">
        <v>54</v>
      </c>
      <c r="B44" s="26" t="s">
        <v>30</v>
      </c>
      <c r="C44" s="19">
        <v>0</v>
      </c>
      <c r="D44" s="10">
        <v>0</v>
      </c>
      <c r="E44" s="19">
        <v>0</v>
      </c>
      <c r="F44" s="10">
        <v>0</v>
      </c>
      <c r="G44" s="19">
        <v>0</v>
      </c>
      <c r="H44" s="10">
        <v>0</v>
      </c>
      <c r="I44" s="19">
        <v>0</v>
      </c>
      <c r="J44" s="10">
        <v>0</v>
      </c>
      <c r="K44" s="19">
        <v>0</v>
      </c>
      <c r="L44" s="10">
        <v>0</v>
      </c>
      <c r="M44" s="19">
        <v>0</v>
      </c>
      <c r="N44" s="10">
        <v>0</v>
      </c>
      <c r="O44" s="19">
        <v>0</v>
      </c>
      <c r="P44" s="10">
        <v>0</v>
      </c>
      <c r="Q44" s="19">
        <v>0</v>
      </c>
      <c r="R44" s="10">
        <v>0</v>
      </c>
      <c r="S44" s="19">
        <v>0</v>
      </c>
      <c r="T44" s="10">
        <v>0</v>
      </c>
      <c r="U44" s="19">
        <v>0</v>
      </c>
      <c r="V44" s="10">
        <v>0</v>
      </c>
      <c r="W44" s="19">
        <v>0</v>
      </c>
      <c r="X44" s="10">
        <v>0</v>
      </c>
      <c r="Y44" s="19">
        <v>0</v>
      </c>
      <c r="Z44" s="10">
        <v>0</v>
      </c>
      <c r="AA44" s="19">
        <v>0</v>
      </c>
      <c r="AB44" s="10">
        <v>0</v>
      </c>
      <c r="AC44" s="19">
        <v>2</v>
      </c>
      <c r="AD44" s="10">
        <v>2</v>
      </c>
      <c r="AE44" s="19">
        <v>0</v>
      </c>
      <c r="AF44" s="10">
        <v>0</v>
      </c>
      <c r="AG44" s="19">
        <v>0</v>
      </c>
      <c r="AH44" s="10">
        <v>0</v>
      </c>
      <c r="AI44" s="19">
        <v>0</v>
      </c>
      <c r="AJ44" s="10">
        <v>0</v>
      </c>
      <c r="AK44" s="19">
        <v>0</v>
      </c>
      <c r="AL44" s="10">
        <v>0</v>
      </c>
      <c r="AM44" s="19">
        <v>0</v>
      </c>
      <c r="AN44" s="10">
        <v>0</v>
      </c>
      <c r="AO44" s="19">
        <v>0</v>
      </c>
      <c r="AP44" s="10">
        <v>0</v>
      </c>
      <c r="AQ44" s="19">
        <v>0</v>
      </c>
      <c r="AR44" s="10">
        <v>0</v>
      </c>
      <c r="AS44" s="19">
        <v>2</v>
      </c>
      <c r="AT44" s="10">
        <v>2</v>
      </c>
      <c r="AU44" s="19">
        <v>2</v>
      </c>
      <c r="AV44" s="10">
        <v>2</v>
      </c>
      <c r="AW44" s="19">
        <v>0</v>
      </c>
      <c r="AX44" s="10">
        <v>0</v>
      </c>
      <c r="AY44" s="19">
        <v>0</v>
      </c>
      <c r="AZ44" s="20">
        <v>0</v>
      </c>
    </row>
    <row r="45" spans="1:52" ht="12.75">
      <c r="A45" s="87"/>
      <c r="B45" s="26" t="s">
        <v>27</v>
      </c>
      <c r="C45" s="19">
        <v>0</v>
      </c>
      <c r="D45" s="10">
        <v>0</v>
      </c>
      <c r="E45" s="19">
        <v>0</v>
      </c>
      <c r="F45" s="10">
        <v>6</v>
      </c>
      <c r="G45" s="19">
        <v>2</v>
      </c>
      <c r="H45" s="10">
        <v>7</v>
      </c>
      <c r="I45" s="19">
        <v>13</v>
      </c>
      <c r="J45" s="10">
        <v>25</v>
      </c>
      <c r="K45" s="19">
        <v>0</v>
      </c>
      <c r="L45" s="10">
        <v>0</v>
      </c>
      <c r="M45" s="19">
        <v>6</v>
      </c>
      <c r="N45" s="10">
        <v>13</v>
      </c>
      <c r="O45" s="19">
        <v>0</v>
      </c>
      <c r="P45" s="10">
        <v>3</v>
      </c>
      <c r="Q45" s="19">
        <v>0</v>
      </c>
      <c r="R45" s="10">
        <v>1</v>
      </c>
      <c r="S45" s="19">
        <v>5</v>
      </c>
      <c r="T45" s="10">
        <v>6</v>
      </c>
      <c r="U45" s="19">
        <v>8</v>
      </c>
      <c r="V45" s="10">
        <v>8</v>
      </c>
      <c r="W45" s="19">
        <v>5</v>
      </c>
      <c r="X45" s="10">
        <v>6</v>
      </c>
      <c r="Y45" s="19">
        <v>3</v>
      </c>
      <c r="Z45" s="10">
        <v>10</v>
      </c>
      <c r="AA45" s="19">
        <v>2</v>
      </c>
      <c r="AB45" s="10">
        <v>15</v>
      </c>
      <c r="AC45" s="19">
        <v>8</v>
      </c>
      <c r="AD45" s="10">
        <v>28</v>
      </c>
      <c r="AE45" s="19">
        <v>3</v>
      </c>
      <c r="AF45" s="10">
        <v>14</v>
      </c>
      <c r="AG45" s="19">
        <v>4</v>
      </c>
      <c r="AH45" s="10">
        <v>11</v>
      </c>
      <c r="AI45" s="19">
        <v>8</v>
      </c>
      <c r="AJ45" s="10">
        <v>12</v>
      </c>
      <c r="AK45" s="19">
        <v>4</v>
      </c>
      <c r="AL45" s="10">
        <v>3</v>
      </c>
      <c r="AM45" s="19">
        <v>6</v>
      </c>
      <c r="AN45" s="10">
        <v>6</v>
      </c>
      <c r="AO45" s="19">
        <v>1</v>
      </c>
      <c r="AP45" s="10">
        <v>4</v>
      </c>
      <c r="AQ45" s="19">
        <v>4</v>
      </c>
      <c r="AR45" s="10">
        <v>8</v>
      </c>
      <c r="AS45" s="19">
        <v>10</v>
      </c>
      <c r="AT45" s="10">
        <v>17</v>
      </c>
      <c r="AU45" s="19">
        <v>0</v>
      </c>
      <c r="AV45" s="10">
        <v>7</v>
      </c>
      <c r="AW45" s="19">
        <v>19</v>
      </c>
      <c r="AX45" s="10">
        <v>33</v>
      </c>
      <c r="AY45" s="19">
        <v>14</v>
      </c>
      <c r="AZ45" s="20">
        <v>63</v>
      </c>
    </row>
    <row r="46" spans="1:52" ht="12.75">
      <c r="A46" s="87"/>
      <c r="B46" s="26" t="s">
        <v>49</v>
      </c>
      <c r="C46" s="19">
        <v>1</v>
      </c>
      <c r="D46" s="10">
        <v>5</v>
      </c>
      <c r="E46" s="19">
        <v>1</v>
      </c>
      <c r="F46" s="10">
        <v>41</v>
      </c>
      <c r="G46" s="19">
        <v>0</v>
      </c>
      <c r="H46" s="10">
        <v>0</v>
      </c>
      <c r="I46" s="19">
        <v>14</v>
      </c>
      <c r="J46" s="10">
        <v>21</v>
      </c>
      <c r="K46" s="19">
        <v>3</v>
      </c>
      <c r="L46" s="10">
        <v>4</v>
      </c>
      <c r="M46" s="19">
        <v>23</v>
      </c>
      <c r="N46" s="10">
        <v>24</v>
      </c>
      <c r="O46" s="19">
        <v>16</v>
      </c>
      <c r="P46" s="10">
        <v>15</v>
      </c>
      <c r="Q46" s="19">
        <v>0</v>
      </c>
      <c r="R46" s="10">
        <v>0</v>
      </c>
      <c r="S46" s="19">
        <v>0</v>
      </c>
      <c r="T46" s="10">
        <v>2</v>
      </c>
      <c r="U46" s="19">
        <v>7</v>
      </c>
      <c r="V46" s="10">
        <v>7</v>
      </c>
      <c r="W46" s="19">
        <v>4</v>
      </c>
      <c r="X46" s="10">
        <v>4</v>
      </c>
      <c r="Y46" s="19">
        <v>6</v>
      </c>
      <c r="Z46" s="10">
        <v>8</v>
      </c>
      <c r="AA46" s="19">
        <v>15</v>
      </c>
      <c r="AB46" s="10">
        <v>18</v>
      </c>
      <c r="AC46" s="19">
        <v>10</v>
      </c>
      <c r="AD46" s="10">
        <v>22</v>
      </c>
      <c r="AE46" s="19">
        <v>16</v>
      </c>
      <c r="AF46" s="10">
        <v>19</v>
      </c>
      <c r="AG46" s="19">
        <v>9</v>
      </c>
      <c r="AH46" s="10">
        <v>9</v>
      </c>
      <c r="AI46" s="19">
        <v>10</v>
      </c>
      <c r="AJ46" s="10">
        <v>13</v>
      </c>
      <c r="AK46" s="19">
        <v>11</v>
      </c>
      <c r="AL46" s="10">
        <v>11</v>
      </c>
      <c r="AM46" s="19">
        <v>21</v>
      </c>
      <c r="AN46" s="10">
        <v>21</v>
      </c>
      <c r="AO46" s="19">
        <v>12</v>
      </c>
      <c r="AP46" s="10">
        <v>15</v>
      </c>
      <c r="AQ46" s="19">
        <v>10</v>
      </c>
      <c r="AR46" s="10">
        <v>12</v>
      </c>
      <c r="AS46" s="19">
        <v>1</v>
      </c>
      <c r="AT46" s="10">
        <v>9</v>
      </c>
      <c r="AU46" s="19">
        <v>1</v>
      </c>
      <c r="AV46" s="10">
        <v>10</v>
      </c>
      <c r="AW46" s="19">
        <v>1</v>
      </c>
      <c r="AX46" s="10">
        <v>9</v>
      </c>
      <c r="AY46" s="19">
        <v>8</v>
      </c>
      <c r="AZ46" s="20">
        <v>17</v>
      </c>
    </row>
    <row r="47" spans="1:52" s="15" customFormat="1" ht="12.75">
      <c r="A47" s="87"/>
      <c r="B47" s="27" t="s">
        <v>34</v>
      </c>
      <c r="C47" s="23">
        <f aca="true" t="shared" si="10" ref="C47:AS47">C44+C45+C46</f>
        <v>1</v>
      </c>
      <c r="D47" s="23">
        <f t="shared" si="10"/>
        <v>5</v>
      </c>
      <c r="E47" s="23">
        <f t="shared" si="10"/>
        <v>1</v>
      </c>
      <c r="F47" s="23">
        <f t="shared" si="10"/>
        <v>47</v>
      </c>
      <c r="G47" s="23">
        <f t="shared" si="10"/>
        <v>2</v>
      </c>
      <c r="H47" s="23">
        <f t="shared" si="10"/>
        <v>7</v>
      </c>
      <c r="I47" s="23">
        <f t="shared" si="10"/>
        <v>27</v>
      </c>
      <c r="J47" s="23">
        <f t="shared" si="10"/>
        <v>46</v>
      </c>
      <c r="K47" s="23">
        <f t="shared" si="10"/>
        <v>3</v>
      </c>
      <c r="L47" s="23">
        <f t="shared" si="10"/>
        <v>4</v>
      </c>
      <c r="M47" s="23">
        <f t="shared" si="10"/>
        <v>29</v>
      </c>
      <c r="N47" s="23">
        <f t="shared" si="10"/>
        <v>37</v>
      </c>
      <c r="O47" s="23">
        <f t="shared" si="10"/>
        <v>16</v>
      </c>
      <c r="P47" s="23">
        <f t="shared" si="10"/>
        <v>18</v>
      </c>
      <c r="Q47" s="23">
        <f t="shared" si="10"/>
        <v>0</v>
      </c>
      <c r="R47" s="23">
        <f t="shared" si="10"/>
        <v>1</v>
      </c>
      <c r="S47" s="23">
        <f t="shared" si="10"/>
        <v>5</v>
      </c>
      <c r="T47" s="23">
        <f t="shared" si="10"/>
        <v>8</v>
      </c>
      <c r="U47" s="23">
        <f t="shared" si="10"/>
        <v>15</v>
      </c>
      <c r="V47" s="23">
        <f t="shared" si="10"/>
        <v>15</v>
      </c>
      <c r="W47" s="23">
        <f t="shared" si="10"/>
        <v>9</v>
      </c>
      <c r="X47" s="23">
        <f t="shared" si="10"/>
        <v>10</v>
      </c>
      <c r="Y47" s="23">
        <f t="shared" si="10"/>
        <v>9</v>
      </c>
      <c r="Z47" s="23">
        <f t="shared" si="10"/>
        <v>18</v>
      </c>
      <c r="AA47" s="23">
        <f t="shared" si="10"/>
        <v>17</v>
      </c>
      <c r="AB47" s="23">
        <f t="shared" si="10"/>
        <v>33</v>
      </c>
      <c r="AC47" s="23">
        <f t="shared" si="10"/>
        <v>20</v>
      </c>
      <c r="AD47" s="23">
        <f t="shared" si="10"/>
        <v>52</v>
      </c>
      <c r="AE47" s="23">
        <f t="shared" si="10"/>
        <v>19</v>
      </c>
      <c r="AF47" s="23">
        <f t="shared" si="10"/>
        <v>33</v>
      </c>
      <c r="AG47" s="23">
        <f t="shared" si="10"/>
        <v>13</v>
      </c>
      <c r="AH47" s="23">
        <f t="shared" si="10"/>
        <v>20</v>
      </c>
      <c r="AI47" s="23">
        <f t="shared" si="10"/>
        <v>18</v>
      </c>
      <c r="AJ47" s="23">
        <f t="shared" si="10"/>
        <v>25</v>
      </c>
      <c r="AK47" s="23">
        <f t="shared" si="10"/>
        <v>15</v>
      </c>
      <c r="AL47" s="23">
        <f t="shared" si="10"/>
        <v>14</v>
      </c>
      <c r="AM47" s="23">
        <f t="shared" si="10"/>
        <v>27</v>
      </c>
      <c r="AN47" s="23">
        <f t="shared" si="10"/>
        <v>27</v>
      </c>
      <c r="AO47" s="23">
        <f t="shared" si="10"/>
        <v>13</v>
      </c>
      <c r="AP47" s="23">
        <f t="shared" si="10"/>
        <v>19</v>
      </c>
      <c r="AQ47" s="23">
        <f t="shared" si="10"/>
        <v>14</v>
      </c>
      <c r="AR47" s="23">
        <f t="shared" si="10"/>
        <v>20</v>
      </c>
      <c r="AS47" s="23">
        <f t="shared" si="10"/>
        <v>13</v>
      </c>
      <c r="AT47" s="23">
        <f aca="true" t="shared" si="11" ref="AT47:AZ47">AT44+AT45+AT46</f>
        <v>28</v>
      </c>
      <c r="AU47" s="23">
        <f t="shared" si="11"/>
        <v>3</v>
      </c>
      <c r="AV47" s="23">
        <f t="shared" si="11"/>
        <v>19</v>
      </c>
      <c r="AW47" s="23">
        <f t="shared" si="11"/>
        <v>20</v>
      </c>
      <c r="AX47" s="23">
        <f t="shared" si="11"/>
        <v>42</v>
      </c>
      <c r="AY47" s="23">
        <f t="shared" si="11"/>
        <v>22</v>
      </c>
      <c r="AZ47" s="24">
        <f t="shared" si="11"/>
        <v>80</v>
      </c>
    </row>
    <row r="48" spans="1:52" ht="12.75">
      <c r="A48" s="86" t="s">
        <v>79</v>
      </c>
      <c r="B48" s="4" t="s">
        <v>72</v>
      </c>
      <c r="C48" s="19">
        <v>3</v>
      </c>
      <c r="D48" s="21">
        <v>2</v>
      </c>
      <c r="E48" s="19">
        <v>6</v>
      </c>
      <c r="F48" s="21">
        <v>4</v>
      </c>
      <c r="G48" s="19">
        <v>0</v>
      </c>
      <c r="H48" s="10">
        <v>0</v>
      </c>
      <c r="I48" s="19">
        <v>2</v>
      </c>
      <c r="J48" s="10">
        <v>2</v>
      </c>
      <c r="K48" s="19">
        <v>0</v>
      </c>
      <c r="L48" s="21">
        <v>0</v>
      </c>
      <c r="M48" s="19">
        <v>0</v>
      </c>
      <c r="N48" s="21">
        <v>0</v>
      </c>
      <c r="O48" s="19">
        <v>3</v>
      </c>
      <c r="P48" s="21">
        <v>3</v>
      </c>
      <c r="Q48" s="19">
        <v>0</v>
      </c>
      <c r="R48" s="21">
        <v>0</v>
      </c>
      <c r="S48" s="19"/>
      <c r="T48" s="21"/>
      <c r="U48" s="19">
        <v>7</v>
      </c>
      <c r="V48" s="21">
        <v>7</v>
      </c>
      <c r="W48" s="19">
        <v>6</v>
      </c>
      <c r="X48" s="21">
        <v>6</v>
      </c>
      <c r="Y48" s="19">
        <v>1</v>
      </c>
      <c r="Z48" s="21">
        <v>1</v>
      </c>
      <c r="AA48" s="19">
        <v>10</v>
      </c>
      <c r="AB48" s="10">
        <v>7</v>
      </c>
      <c r="AC48" s="19">
        <v>0</v>
      </c>
      <c r="AD48" s="10">
        <v>0</v>
      </c>
      <c r="AE48" s="19">
        <v>0</v>
      </c>
      <c r="AF48" s="10">
        <v>2</v>
      </c>
      <c r="AG48" s="19">
        <v>2</v>
      </c>
      <c r="AH48" s="21">
        <v>2</v>
      </c>
      <c r="AI48" s="19"/>
      <c r="AJ48" s="10"/>
      <c r="AK48" s="19">
        <v>0</v>
      </c>
      <c r="AL48" s="21">
        <v>0</v>
      </c>
      <c r="AM48" s="19">
        <v>0</v>
      </c>
      <c r="AN48" s="21">
        <v>0</v>
      </c>
      <c r="AO48" s="19">
        <v>0</v>
      </c>
      <c r="AP48" s="21">
        <v>0</v>
      </c>
      <c r="AQ48" s="19"/>
      <c r="AR48" s="21"/>
      <c r="AS48" s="19">
        <v>7</v>
      </c>
      <c r="AT48" s="10">
        <v>5</v>
      </c>
      <c r="AU48" s="19">
        <v>15</v>
      </c>
      <c r="AV48" s="21">
        <v>9</v>
      </c>
      <c r="AW48" s="19">
        <v>0</v>
      </c>
      <c r="AX48" s="10">
        <v>0</v>
      </c>
      <c r="AY48" s="19">
        <v>43</v>
      </c>
      <c r="AZ48" s="10">
        <v>71</v>
      </c>
    </row>
    <row r="49" spans="1:52" ht="12.75">
      <c r="A49" s="90"/>
      <c r="B49" s="4" t="s">
        <v>73</v>
      </c>
      <c r="C49" s="19">
        <v>2</v>
      </c>
      <c r="D49" s="21">
        <v>0</v>
      </c>
      <c r="E49" s="19">
        <v>17</v>
      </c>
      <c r="F49" s="21">
        <v>21</v>
      </c>
      <c r="G49" s="19">
        <v>0</v>
      </c>
      <c r="H49" s="10">
        <v>0</v>
      </c>
      <c r="I49" s="19">
        <v>62</v>
      </c>
      <c r="J49" s="10">
        <v>33</v>
      </c>
      <c r="K49" s="19">
        <v>0</v>
      </c>
      <c r="L49" s="21">
        <v>0</v>
      </c>
      <c r="M49" s="19">
        <v>0</v>
      </c>
      <c r="N49" s="21">
        <v>0</v>
      </c>
      <c r="O49" s="19">
        <v>0</v>
      </c>
      <c r="P49" s="21">
        <v>0</v>
      </c>
      <c r="Q49" s="19">
        <v>0</v>
      </c>
      <c r="R49" s="21">
        <v>0</v>
      </c>
      <c r="S49" s="19"/>
      <c r="T49" s="21"/>
      <c r="U49" s="19">
        <v>0</v>
      </c>
      <c r="V49" s="21">
        <v>0</v>
      </c>
      <c r="W49" s="19">
        <v>2</v>
      </c>
      <c r="X49" s="21">
        <v>2</v>
      </c>
      <c r="Y49" s="19">
        <v>0</v>
      </c>
      <c r="Z49" s="21">
        <v>0</v>
      </c>
      <c r="AA49" s="19">
        <v>32</v>
      </c>
      <c r="AB49" s="10">
        <v>17</v>
      </c>
      <c r="AC49" s="19">
        <v>2</v>
      </c>
      <c r="AD49" s="10">
        <v>2</v>
      </c>
      <c r="AE49" s="19">
        <v>44</v>
      </c>
      <c r="AF49" s="10">
        <v>34</v>
      </c>
      <c r="AG49" s="19">
        <v>0</v>
      </c>
      <c r="AH49" s="21">
        <v>0</v>
      </c>
      <c r="AI49" s="19"/>
      <c r="AJ49" s="10"/>
      <c r="AK49" s="19">
        <v>0</v>
      </c>
      <c r="AL49" s="21">
        <v>0</v>
      </c>
      <c r="AM49" s="19">
        <v>0</v>
      </c>
      <c r="AN49" s="21">
        <v>0</v>
      </c>
      <c r="AO49" s="19">
        <v>0</v>
      </c>
      <c r="AP49" s="21">
        <v>0</v>
      </c>
      <c r="AQ49" s="19"/>
      <c r="AR49" s="21"/>
      <c r="AS49" s="19">
        <v>4</v>
      </c>
      <c r="AT49" s="10">
        <v>0</v>
      </c>
      <c r="AU49" s="19">
        <v>0</v>
      </c>
      <c r="AV49" s="21">
        <v>2</v>
      </c>
      <c r="AW49" s="19">
        <v>0</v>
      </c>
      <c r="AX49" s="10">
        <v>0</v>
      </c>
      <c r="AY49" s="19">
        <v>31</v>
      </c>
      <c r="AZ49" s="10">
        <v>47</v>
      </c>
    </row>
    <row r="50" spans="1:52" s="15" customFormat="1" ht="29.25" customHeight="1">
      <c r="A50" s="90"/>
      <c r="B50" s="15" t="s">
        <v>34</v>
      </c>
      <c r="C50" s="23">
        <f aca="true" t="shared" si="12" ref="C50:AS50">C48+C49</f>
        <v>5</v>
      </c>
      <c r="D50" s="105">
        <f t="shared" si="12"/>
        <v>2</v>
      </c>
      <c r="E50" s="23">
        <f t="shared" si="12"/>
        <v>23</v>
      </c>
      <c r="F50" s="105">
        <f t="shared" si="12"/>
        <v>25</v>
      </c>
      <c r="G50" s="23">
        <f t="shared" si="12"/>
        <v>0</v>
      </c>
      <c r="H50" s="105">
        <f t="shared" si="12"/>
        <v>0</v>
      </c>
      <c r="I50" s="23">
        <f t="shared" si="12"/>
        <v>64</v>
      </c>
      <c r="J50" s="105">
        <f t="shared" si="12"/>
        <v>35</v>
      </c>
      <c r="K50" s="23">
        <f t="shared" si="12"/>
        <v>0</v>
      </c>
      <c r="L50" s="105">
        <f t="shared" si="12"/>
        <v>0</v>
      </c>
      <c r="M50" s="23">
        <f t="shared" si="12"/>
        <v>0</v>
      </c>
      <c r="N50" s="105">
        <f t="shared" si="12"/>
        <v>0</v>
      </c>
      <c r="O50" s="23">
        <f t="shared" si="12"/>
        <v>3</v>
      </c>
      <c r="P50" s="105">
        <f t="shared" si="12"/>
        <v>3</v>
      </c>
      <c r="Q50" s="23">
        <f t="shared" si="12"/>
        <v>0</v>
      </c>
      <c r="R50" s="105">
        <f t="shared" si="12"/>
        <v>0</v>
      </c>
      <c r="S50" s="23">
        <f t="shared" si="12"/>
        <v>0</v>
      </c>
      <c r="T50" s="105">
        <f t="shared" si="12"/>
        <v>0</v>
      </c>
      <c r="U50" s="23">
        <f t="shared" si="12"/>
        <v>7</v>
      </c>
      <c r="V50" s="105">
        <f t="shared" si="12"/>
        <v>7</v>
      </c>
      <c r="W50" s="23">
        <f t="shared" si="12"/>
        <v>8</v>
      </c>
      <c r="X50" s="105">
        <f t="shared" si="12"/>
        <v>8</v>
      </c>
      <c r="Y50" s="23">
        <f t="shared" si="12"/>
        <v>1</v>
      </c>
      <c r="Z50" s="105">
        <f t="shared" si="12"/>
        <v>1</v>
      </c>
      <c r="AA50" s="23">
        <f t="shared" si="12"/>
        <v>42</v>
      </c>
      <c r="AB50" s="105">
        <f t="shared" si="12"/>
        <v>24</v>
      </c>
      <c r="AC50" s="23">
        <f t="shared" si="12"/>
        <v>2</v>
      </c>
      <c r="AD50" s="105">
        <f t="shared" si="12"/>
        <v>2</v>
      </c>
      <c r="AE50" s="23">
        <f t="shared" si="12"/>
        <v>44</v>
      </c>
      <c r="AF50" s="105">
        <f t="shared" si="12"/>
        <v>36</v>
      </c>
      <c r="AG50" s="23">
        <f t="shared" si="12"/>
        <v>2</v>
      </c>
      <c r="AH50" s="105">
        <f t="shared" si="12"/>
        <v>2</v>
      </c>
      <c r="AI50" s="23">
        <f t="shared" si="12"/>
        <v>0</v>
      </c>
      <c r="AJ50" s="105">
        <f t="shared" si="12"/>
        <v>0</v>
      </c>
      <c r="AK50" s="23">
        <f t="shared" si="12"/>
        <v>0</v>
      </c>
      <c r="AL50" s="105">
        <f t="shared" si="12"/>
        <v>0</v>
      </c>
      <c r="AM50" s="23">
        <f t="shared" si="12"/>
        <v>0</v>
      </c>
      <c r="AN50" s="105">
        <f t="shared" si="12"/>
        <v>0</v>
      </c>
      <c r="AO50" s="23">
        <f t="shared" si="12"/>
        <v>0</v>
      </c>
      <c r="AP50" s="105">
        <f t="shared" si="12"/>
        <v>0</v>
      </c>
      <c r="AQ50" s="23">
        <f t="shared" si="12"/>
        <v>0</v>
      </c>
      <c r="AR50" s="105">
        <f t="shared" si="12"/>
        <v>0</v>
      </c>
      <c r="AS50" s="23">
        <f t="shared" si="12"/>
        <v>11</v>
      </c>
      <c r="AT50" s="105">
        <f aca="true" t="shared" si="13" ref="AT50:AZ50">AT48+AT49</f>
        <v>5</v>
      </c>
      <c r="AU50" s="23">
        <f t="shared" si="13"/>
        <v>15</v>
      </c>
      <c r="AV50" s="105">
        <f t="shared" si="13"/>
        <v>11</v>
      </c>
      <c r="AW50" s="23">
        <f t="shared" si="13"/>
        <v>0</v>
      </c>
      <c r="AX50" s="105">
        <f t="shared" si="13"/>
        <v>0</v>
      </c>
      <c r="AY50" s="23">
        <f t="shared" si="13"/>
        <v>74</v>
      </c>
      <c r="AZ50" s="105">
        <f t="shared" si="13"/>
        <v>118</v>
      </c>
    </row>
    <row r="51" spans="1:77" s="15" customFormat="1" ht="12.75" customHeight="1">
      <c r="A51" s="3"/>
      <c r="C51" s="23"/>
      <c r="D51" s="105"/>
      <c r="E51" s="105"/>
      <c r="F51" s="105"/>
      <c r="G51" s="105"/>
      <c r="H51" s="105"/>
      <c r="I51" s="23"/>
      <c r="J51" s="105"/>
      <c r="K51" s="105"/>
      <c r="L51" s="105"/>
      <c r="M51" s="105"/>
      <c r="N51" s="105"/>
      <c r="O51" s="23"/>
      <c r="P51" s="105"/>
      <c r="Q51" s="105"/>
      <c r="R51" s="105"/>
      <c r="S51" s="105"/>
      <c r="T51" s="105"/>
      <c r="U51" s="23"/>
      <c r="V51" s="105"/>
      <c r="W51" s="105"/>
      <c r="X51" s="105"/>
      <c r="Y51" s="105"/>
      <c r="Z51" s="105"/>
      <c r="AA51" s="23"/>
      <c r="AB51" s="105"/>
      <c r="AC51" s="105"/>
      <c r="AD51" s="105"/>
      <c r="AE51" s="105"/>
      <c r="AF51" s="105"/>
      <c r="AG51" s="23"/>
      <c r="AH51" s="105"/>
      <c r="AI51" s="105"/>
      <c r="AJ51" s="105"/>
      <c r="AK51" s="105"/>
      <c r="AL51" s="105"/>
      <c r="AM51" s="23"/>
      <c r="AN51" s="105"/>
      <c r="AO51" s="105"/>
      <c r="AP51" s="105"/>
      <c r="AQ51" s="105"/>
      <c r="AR51" s="105"/>
      <c r="AS51" s="23"/>
      <c r="AT51" s="105"/>
      <c r="AU51" s="105"/>
      <c r="AV51" s="105"/>
      <c r="AW51" s="105"/>
      <c r="AX51" s="105"/>
      <c r="AY51" s="23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</row>
    <row r="52" spans="1:52" s="7" customFormat="1" ht="12.75">
      <c r="A52" s="1"/>
      <c r="C52" s="19"/>
      <c r="D52" s="10"/>
      <c r="E52" s="19"/>
      <c r="F52" s="10"/>
      <c r="G52" s="19"/>
      <c r="H52" s="10"/>
      <c r="I52" s="19"/>
      <c r="J52" s="10"/>
      <c r="K52" s="19"/>
      <c r="L52" s="10"/>
      <c r="M52" s="19"/>
      <c r="N52" s="10"/>
      <c r="O52" s="19"/>
      <c r="P52" s="10"/>
      <c r="Q52" s="19"/>
      <c r="R52" s="10"/>
      <c r="S52" s="19"/>
      <c r="T52" s="10"/>
      <c r="U52" s="19"/>
      <c r="V52" s="10"/>
      <c r="W52" s="19"/>
      <c r="X52" s="10"/>
      <c r="Y52" s="19"/>
      <c r="Z52" s="10"/>
      <c r="AA52" s="19"/>
      <c r="AB52" s="10"/>
      <c r="AC52" s="19"/>
      <c r="AD52" s="10"/>
      <c r="AE52" s="19"/>
      <c r="AF52" s="10"/>
      <c r="AG52" s="19"/>
      <c r="AH52" s="10"/>
      <c r="AI52" s="19"/>
      <c r="AJ52" s="10"/>
      <c r="AK52" s="19"/>
      <c r="AL52" s="10"/>
      <c r="AM52" s="19"/>
      <c r="AN52" s="10"/>
      <c r="AO52" s="19"/>
      <c r="AP52" s="10"/>
      <c r="AQ52" s="19"/>
      <c r="AR52" s="10"/>
      <c r="AS52" s="19"/>
      <c r="AT52" s="10"/>
      <c r="AU52" s="19"/>
      <c r="AV52" s="10"/>
      <c r="AW52" s="19"/>
      <c r="AX52" s="10"/>
      <c r="AY52" s="19"/>
      <c r="AZ52" s="20"/>
    </row>
    <row r="53" spans="1:52" s="7" customFormat="1" ht="12.75">
      <c r="A53" s="1" t="s">
        <v>55</v>
      </c>
      <c r="C53" s="19"/>
      <c r="D53" s="10"/>
      <c r="E53" s="19"/>
      <c r="F53" s="10"/>
      <c r="G53" s="19"/>
      <c r="H53" s="10"/>
      <c r="I53" s="19"/>
      <c r="J53" s="10"/>
      <c r="K53" s="19"/>
      <c r="L53" s="10"/>
      <c r="M53" s="19"/>
      <c r="N53" s="10"/>
      <c r="O53" s="19"/>
      <c r="P53" s="10"/>
      <c r="Q53" s="19"/>
      <c r="R53" s="10"/>
      <c r="S53" s="19"/>
      <c r="T53" s="10"/>
      <c r="U53" s="19"/>
      <c r="V53" s="10"/>
      <c r="W53" s="19"/>
      <c r="X53" s="10"/>
      <c r="Y53" s="19"/>
      <c r="Z53" s="10"/>
      <c r="AA53" s="19"/>
      <c r="AB53" s="10"/>
      <c r="AC53" s="19"/>
      <c r="AD53" s="10"/>
      <c r="AE53" s="19"/>
      <c r="AF53" s="10"/>
      <c r="AG53" s="19"/>
      <c r="AH53" s="10"/>
      <c r="AI53" s="19"/>
      <c r="AJ53" s="10"/>
      <c r="AK53" s="19"/>
      <c r="AL53" s="10"/>
      <c r="AM53" s="19"/>
      <c r="AN53" s="10"/>
      <c r="AO53" s="19"/>
      <c r="AP53" s="10"/>
      <c r="AQ53" s="19"/>
      <c r="AR53" s="10"/>
      <c r="AS53" s="19"/>
      <c r="AT53" s="10"/>
      <c r="AU53" s="19"/>
      <c r="AV53" s="10"/>
      <c r="AW53" s="19"/>
      <c r="AX53" s="10"/>
      <c r="AY53" s="19"/>
      <c r="AZ53" s="20"/>
    </row>
    <row r="54" spans="1:52" s="28" customFormat="1" ht="12.75">
      <c r="A54" s="79" t="s">
        <v>56</v>
      </c>
      <c r="B54" s="28" t="s">
        <v>30</v>
      </c>
      <c r="C54" s="29" t="e">
        <f aca="true" t="shared" si="14" ref="C54:AS56">(C24-C28)*100/C24</f>
        <v>#DIV/0!</v>
      </c>
      <c r="D54" s="30" t="e">
        <f t="shared" si="14"/>
        <v>#DIV/0!</v>
      </c>
      <c r="E54" s="29" t="e">
        <f t="shared" si="14"/>
        <v>#DIV/0!</v>
      </c>
      <c r="F54" s="30" t="e">
        <f t="shared" si="14"/>
        <v>#DIV/0!</v>
      </c>
      <c r="G54" s="29" t="e">
        <f t="shared" si="14"/>
        <v>#DIV/0!</v>
      </c>
      <c r="H54" s="30" t="e">
        <f t="shared" si="14"/>
        <v>#DIV/0!</v>
      </c>
      <c r="I54" s="29" t="e">
        <f t="shared" si="14"/>
        <v>#DIV/0!</v>
      </c>
      <c r="J54" s="30" t="e">
        <f t="shared" si="14"/>
        <v>#DIV/0!</v>
      </c>
      <c r="K54" s="29" t="e">
        <f t="shared" si="14"/>
        <v>#DIV/0!</v>
      </c>
      <c r="L54" s="30" t="e">
        <f t="shared" si="14"/>
        <v>#DIV/0!</v>
      </c>
      <c r="M54" s="29" t="e">
        <f t="shared" si="14"/>
        <v>#DIV/0!</v>
      </c>
      <c r="N54" s="30" t="e">
        <f t="shared" si="14"/>
        <v>#DIV/0!</v>
      </c>
      <c r="O54" s="29" t="e">
        <f t="shared" si="14"/>
        <v>#DIV/0!</v>
      </c>
      <c r="P54" s="30" t="e">
        <f t="shared" si="14"/>
        <v>#DIV/0!</v>
      </c>
      <c r="Q54" s="29" t="e">
        <f t="shared" si="14"/>
        <v>#DIV/0!</v>
      </c>
      <c r="R54" s="30" t="e">
        <f t="shared" si="14"/>
        <v>#DIV/0!</v>
      </c>
      <c r="S54" s="29" t="e">
        <f t="shared" si="14"/>
        <v>#DIV/0!</v>
      </c>
      <c r="T54" s="30" t="e">
        <f t="shared" si="14"/>
        <v>#DIV/0!</v>
      </c>
      <c r="U54" s="29">
        <f t="shared" si="14"/>
        <v>97.54098360655738</v>
      </c>
      <c r="V54" s="30">
        <f t="shared" si="14"/>
        <v>99.14529914529915</v>
      </c>
      <c r="W54" s="29">
        <f t="shared" si="14"/>
        <v>88</v>
      </c>
      <c r="X54" s="30">
        <f t="shared" si="14"/>
        <v>100</v>
      </c>
      <c r="Y54" s="29">
        <f t="shared" si="14"/>
        <v>72.61904761904762</v>
      </c>
      <c r="Z54" s="30">
        <f t="shared" si="14"/>
        <v>97.43589743589743</v>
      </c>
      <c r="AA54" s="29">
        <f t="shared" si="14"/>
        <v>57.46268656716418</v>
      </c>
      <c r="AB54" s="30">
        <f t="shared" si="14"/>
        <v>81.48148148148148</v>
      </c>
      <c r="AC54" s="29">
        <f t="shared" si="14"/>
        <v>72.26890756302521</v>
      </c>
      <c r="AD54" s="30">
        <f t="shared" si="14"/>
        <v>91.81818181818181</v>
      </c>
      <c r="AE54" s="29">
        <f t="shared" si="14"/>
        <v>62.468193384223916</v>
      </c>
      <c r="AF54" s="30">
        <f t="shared" si="14"/>
        <v>76.85950413223141</v>
      </c>
      <c r="AG54" s="29" t="e">
        <f t="shared" si="14"/>
        <v>#DIV/0!</v>
      </c>
      <c r="AH54" s="30" t="e">
        <f t="shared" si="14"/>
        <v>#DIV/0!</v>
      </c>
      <c r="AI54" s="29" t="e">
        <f t="shared" si="14"/>
        <v>#DIV/0!</v>
      </c>
      <c r="AJ54" s="30" t="e">
        <f t="shared" si="14"/>
        <v>#DIV/0!</v>
      </c>
      <c r="AK54" s="29" t="e">
        <f t="shared" si="14"/>
        <v>#DIV/0!</v>
      </c>
      <c r="AL54" s="30" t="e">
        <f t="shared" si="14"/>
        <v>#DIV/0!</v>
      </c>
      <c r="AM54" s="29" t="e">
        <f t="shared" si="14"/>
        <v>#DIV/0!</v>
      </c>
      <c r="AN54" s="30" t="e">
        <f t="shared" si="14"/>
        <v>#DIV/0!</v>
      </c>
      <c r="AO54" s="29" t="e">
        <f t="shared" si="14"/>
        <v>#DIV/0!</v>
      </c>
      <c r="AP54" s="30" t="e">
        <f t="shared" si="14"/>
        <v>#DIV/0!</v>
      </c>
      <c r="AQ54" s="29" t="e">
        <f t="shared" si="14"/>
        <v>#DIV/0!</v>
      </c>
      <c r="AR54" s="30" t="e">
        <f t="shared" si="14"/>
        <v>#DIV/0!</v>
      </c>
      <c r="AS54" s="29">
        <f t="shared" si="14"/>
        <v>81.25</v>
      </c>
      <c r="AT54" s="30">
        <f aca="true" t="shared" si="15" ref="AT54:AZ56">(AT24-AT28)*100/AT24</f>
        <v>81.25</v>
      </c>
      <c r="AU54" s="29">
        <f t="shared" si="15"/>
        <v>100</v>
      </c>
      <c r="AV54" s="30">
        <f t="shared" si="15"/>
        <v>100</v>
      </c>
      <c r="AW54" s="29">
        <f t="shared" si="15"/>
        <v>88.07339449541284</v>
      </c>
      <c r="AX54" s="30">
        <f t="shared" si="15"/>
        <v>86.52849740932642</v>
      </c>
      <c r="AY54" s="29">
        <f t="shared" si="15"/>
        <v>75.55555555555556</v>
      </c>
      <c r="AZ54" s="31">
        <f t="shared" si="15"/>
        <v>90.1639344262295</v>
      </c>
    </row>
    <row r="55" spans="1:52" s="32" customFormat="1" ht="12.75">
      <c r="A55" s="80"/>
      <c r="B55" s="32" t="s">
        <v>27</v>
      </c>
      <c r="C55" s="33" t="e">
        <f t="shared" si="14"/>
        <v>#DIV/0!</v>
      </c>
      <c r="D55" s="34" t="e">
        <f t="shared" si="14"/>
        <v>#DIV/0!</v>
      </c>
      <c r="E55" s="33">
        <f t="shared" si="14"/>
        <v>76.66666666666667</v>
      </c>
      <c r="F55" s="34">
        <f t="shared" si="14"/>
        <v>100</v>
      </c>
      <c r="G55" s="33">
        <f t="shared" si="14"/>
        <v>100</v>
      </c>
      <c r="H55" s="34">
        <f t="shared" si="14"/>
        <v>100</v>
      </c>
      <c r="I55" s="33">
        <f t="shared" si="14"/>
        <v>7.352941176470588</v>
      </c>
      <c r="J55" s="34">
        <f t="shared" si="14"/>
        <v>23.5</v>
      </c>
      <c r="K55" s="33">
        <f t="shared" si="14"/>
        <v>0</v>
      </c>
      <c r="L55" s="34">
        <f t="shared" si="14"/>
        <v>100</v>
      </c>
      <c r="M55" s="33">
        <f t="shared" si="14"/>
        <v>44</v>
      </c>
      <c r="N55" s="34">
        <f t="shared" si="14"/>
        <v>86.36363636363636</v>
      </c>
      <c r="O55" s="33">
        <f t="shared" si="14"/>
        <v>16.666666666666668</v>
      </c>
      <c r="P55" s="34">
        <f t="shared" si="14"/>
        <v>87.5</v>
      </c>
      <c r="Q55" s="33" t="e">
        <f t="shared" si="14"/>
        <v>#DIV/0!</v>
      </c>
      <c r="R55" s="34">
        <f t="shared" si="14"/>
        <v>100</v>
      </c>
      <c r="S55" s="33">
        <f t="shared" si="14"/>
        <v>90.9090909090909</v>
      </c>
      <c r="T55" s="34">
        <f t="shared" si="14"/>
        <v>100</v>
      </c>
      <c r="U55" s="33">
        <f t="shared" si="14"/>
        <v>42.10526315789474</v>
      </c>
      <c r="V55" s="34">
        <f t="shared" si="14"/>
        <v>42.10526315789474</v>
      </c>
      <c r="W55" s="33">
        <f t="shared" si="14"/>
        <v>83.33333333333333</v>
      </c>
      <c r="X55" s="34">
        <f t="shared" si="14"/>
        <v>100</v>
      </c>
      <c r="Y55" s="33">
        <f t="shared" si="14"/>
        <v>21.73913043478261</v>
      </c>
      <c r="Z55" s="34">
        <f t="shared" si="14"/>
        <v>100</v>
      </c>
      <c r="AA55" s="33">
        <f t="shared" si="14"/>
        <v>30.633802816901408</v>
      </c>
      <c r="AB55" s="34">
        <f t="shared" si="14"/>
        <v>68.04733727810651</v>
      </c>
      <c r="AC55" s="33">
        <f t="shared" si="14"/>
        <v>35.59322033898305</v>
      </c>
      <c r="AD55" s="34">
        <f t="shared" si="14"/>
        <v>86.48648648648648</v>
      </c>
      <c r="AE55" s="33">
        <f t="shared" si="14"/>
        <v>3.0927835051546393</v>
      </c>
      <c r="AF55" s="34">
        <f t="shared" si="14"/>
        <v>58.333333333333336</v>
      </c>
      <c r="AG55" s="33">
        <f t="shared" si="14"/>
        <v>30.48780487804878</v>
      </c>
      <c r="AH55" s="34">
        <f t="shared" si="14"/>
        <v>71.42857142857143</v>
      </c>
      <c r="AI55" s="33">
        <f t="shared" si="14"/>
        <v>40.76433121019108</v>
      </c>
      <c r="AJ55" s="34">
        <f t="shared" si="14"/>
        <v>58.3710407239819</v>
      </c>
      <c r="AK55" s="33">
        <f t="shared" si="14"/>
        <v>24.63768115942029</v>
      </c>
      <c r="AL55" s="34">
        <f t="shared" si="14"/>
        <v>100</v>
      </c>
      <c r="AM55" s="33">
        <f t="shared" si="14"/>
        <v>100</v>
      </c>
      <c r="AN55" s="34">
        <f t="shared" si="14"/>
        <v>100</v>
      </c>
      <c r="AO55" s="33">
        <f t="shared" si="14"/>
        <v>66.66666666666667</v>
      </c>
      <c r="AP55" s="34">
        <f t="shared" si="14"/>
        <v>100</v>
      </c>
      <c r="AQ55" s="33">
        <f t="shared" si="14"/>
        <v>81.81818181818181</v>
      </c>
      <c r="AR55" s="34">
        <f t="shared" si="14"/>
        <v>100</v>
      </c>
      <c r="AS55" s="33">
        <f t="shared" si="14"/>
        <v>85.71428571428571</v>
      </c>
      <c r="AT55" s="34">
        <f t="shared" si="15"/>
        <v>96.42857142857143</v>
      </c>
      <c r="AU55" s="33">
        <f t="shared" si="15"/>
        <v>100</v>
      </c>
      <c r="AV55" s="34">
        <f t="shared" si="15"/>
        <v>100</v>
      </c>
      <c r="AW55" s="33">
        <f t="shared" si="15"/>
        <v>38.666666666666664</v>
      </c>
      <c r="AX55" s="34">
        <f t="shared" si="15"/>
        <v>72.85714285714286</v>
      </c>
      <c r="AY55" s="33">
        <f t="shared" si="15"/>
        <v>23.333333333333332</v>
      </c>
      <c r="AZ55" s="35">
        <f t="shared" si="15"/>
        <v>74.72527472527473</v>
      </c>
    </row>
    <row r="56" spans="1:52" s="36" customFormat="1" ht="12.75">
      <c r="A56" s="80"/>
      <c r="B56" s="36" t="s">
        <v>49</v>
      </c>
      <c r="C56" s="33">
        <f t="shared" si="14"/>
        <v>66.66666666666667</v>
      </c>
      <c r="D56" s="34">
        <f t="shared" si="14"/>
        <v>100</v>
      </c>
      <c r="E56" s="33">
        <f t="shared" si="14"/>
        <v>76.79558011049724</v>
      </c>
      <c r="F56" s="34">
        <f t="shared" si="14"/>
        <v>100</v>
      </c>
      <c r="G56" s="33">
        <f t="shared" si="14"/>
        <v>100</v>
      </c>
      <c r="H56" s="34">
        <f t="shared" si="14"/>
        <v>100</v>
      </c>
      <c r="I56" s="33">
        <f t="shared" si="14"/>
        <v>22.911051212938006</v>
      </c>
      <c r="J56" s="34">
        <f t="shared" si="14"/>
        <v>43.607594936708864</v>
      </c>
      <c r="K56" s="33">
        <f t="shared" si="14"/>
        <v>39.62264150943396</v>
      </c>
      <c r="L56" s="34">
        <f t="shared" si="14"/>
        <v>100</v>
      </c>
      <c r="M56" s="33">
        <f t="shared" si="14"/>
        <v>72.46376811594203</v>
      </c>
      <c r="N56" s="34">
        <f t="shared" si="14"/>
        <v>94.39655172413794</v>
      </c>
      <c r="O56" s="33">
        <f t="shared" si="14"/>
        <v>78.18181818181819</v>
      </c>
      <c r="P56" s="34">
        <f t="shared" si="14"/>
        <v>98.03921568627452</v>
      </c>
      <c r="Q56" s="33">
        <f t="shared" si="14"/>
        <v>81.81818181818181</v>
      </c>
      <c r="R56" s="34">
        <f t="shared" si="14"/>
        <v>100</v>
      </c>
      <c r="S56" s="33">
        <f t="shared" si="14"/>
        <v>100</v>
      </c>
      <c r="T56" s="34">
        <f t="shared" si="14"/>
        <v>100</v>
      </c>
      <c r="U56" s="33">
        <f t="shared" si="14"/>
        <v>88.23529411764706</v>
      </c>
      <c r="V56" s="34">
        <f t="shared" si="14"/>
        <v>87.11656441717791</v>
      </c>
      <c r="W56" s="33">
        <f t="shared" si="14"/>
        <v>94.02985074626865</v>
      </c>
      <c r="X56" s="34">
        <f t="shared" si="14"/>
        <v>99.26470588235294</v>
      </c>
      <c r="Y56" s="33">
        <f t="shared" si="14"/>
        <v>60.97560975609756</v>
      </c>
      <c r="Z56" s="34">
        <f t="shared" si="14"/>
        <v>97.77777777777777</v>
      </c>
      <c r="AA56" s="33">
        <f t="shared" si="14"/>
        <v>60.84848484848485</v>
      </c>
      <c r="AB56" s="34">
        <f t="shared" si="14"/>
        <v>84.88888888888889</v>
      </c>
      <c r="AC56" s="33">
        <f t="shared" si="14"/>
        <v>52.69461077844311</v>
      </c>
      <c r="AD56" s="34">
        <f t="shared" si="14"/>
        <v>93.58974358974359</v>
      </c>
      <c r="AE56" s="33">
        <f t="shared" si="14"/>
        <v>51.372549019607845</v>
      </c>
      <c r="AF56" s="34">
        <f t="shared" si="14"/>
        <v>86.85446009389672</v>
      </c>
      <c r="AG56" s="33">
        <f t="shared" si="14"/>
        <v>59.16230366492147</v>
      </c>
      <c r="AH56" s="34">
        <f t="shared" si="14"/>
        <v>92.13483146067416</v>
      </c>
      <c r="AI56" s="33">
        <f t="shared" si="14"/>
        <v>56.8</v>
      </c>
      <c r="AJ56" s="34">
        <f t="shared" si="14"/>
        <v>63.21353065539112</v>
      </c>
      <c r="AK56" s="33">
        <f t="shared" si="14"/>
        <v>61.33651551312649</v>
      </c>
      <c r="AL56" s="34">
        <f t="shared" si="14"/>
        <v>91.1864406779661</v>
      </c>
      <c r="AM56" s="33">
        <f t="shared" si="14"/>
        <v>100</v>
      </c>
      <c r="AN56" s="34">
        <f t="shared" si="14"/>
        <v>100</v>
      </c>
      <c r="AO56" s="33">
        <f t="shared" si="14"/>
        <v>77.58620689655173</v>
      </c>
      <c r="AP56" s="34">
        <f t="shared" si="14"/>
        <v>100</v>
      </c>
      <c r="AQ56" s="33">
        <f t="shared" si="14"/>
        <v>87.09677419354838</v>
      </c>
      <c r="AR56" s="34">
        <f t="shared" si="14"/>
        <v>88.88888888888889</v>
      </c>
      <c r="AS56" s="33">
        <f t="shared" si="14"/>
        <v>82.65306122448979</v>
      </c>
      <c r="AT56" s="34">
        <f t="shared" si="15"/>
        <v>97.27891156462584</v>
      </c>
      <c r="AU56" s="33">
        <f t="shared" si="15"/>
        <v>92</v>
      </c>
      <c r="AV56" s="34">
        <f t="shared" si="15"/>
        <v>97.31543624161074</v>
      </c>
      <c r="AW56" s="33">
        <f t="shared" si="15"/>
        <v>61.492537313432834</v>
      </c>
      <c r="AX56" s="34">
        <f t="shared" si="15"/>
        <v>85.35353535353535</v>
      </c>
      <c r="AY56" s="33">
        <f t="shared" si="15"/>
        <v>70.27863777089783</v>
      </c>
      <c r="AZ56" s="35">
        <f t="shared" si="15"/>
        <v>76.14213197969544</v>
      </c>
    </row>
    <row r="57" spans="1:52" s="36" customFormat="1" ht="12.75">
      <c r="A57" s="80"/>
      <c r="B57" s="36" t="s">
        <v>57</v>
      </c>
      <c r="C57" s="33">
        <f aca="true" t="shared" si="16" ref="C57:AS57">(C25+C26-C29-C30)*100/(C25+C26)</f>
        <v>66.66666666666667</v>
      </c>
      <c r="D57" s="33">
        <f t="shared" si="16"/>
        <v>100</v>
      </c>
      <c r="E57" s="33">
        <f t="shared" si="16"/>
        <v>76.77725118483413</v>
      </c>
      <c r="F57" s="33">
        <f t="shared" si="16"/>
        <v>100</v>
      </c>
      <c r="G57" s="33">
        <f t="shared" si="16"/>
        <v>100</v>
      </c>
      <c r="H57" s="33">
        <f t="shared" si="16"/>
        <v>100</v>
      </c>
      <c r="I57" s="33">
        <f t="shared" si="16"/>
        <v>19.270474879559533</v>
      </c>
      <c r="J57" s="33">
        <f t="shared" si="16"/>
        <v>39.54545454545455</v>
      </c>
      <c r="K57" s="33">
        <f t="shared" si="16"/>
        <v>30</v>
      </c>
      <c r="L57" s="33">
        <f t="shared" si="16"/>
        <v>100</v>
      </c>
      <c r="M57" s="33">
        <f t="shared" si="16"/>
        <v>70.09966777408638</v>
      </c>
      <c r="N57" s="33">
        <f t="shared" si="16"/>
        <v>93.7007874015748</v>
      </c>
      <c r="O57" s="33">
        <f t="shared" si="16"/>
        <v>72.1311475409836</v>
      </c>
      <c r="P57" s="33">
        <f t="shared" si="16"/>
        <v>96.61016949152543</v>
      </c>
      <c r="Q57" s="33">
        <f t="shared" si="16"/>
        <v>81.81818181818181</v>
      </c>
      <c r="R57" s="33">
        <f t="shared" si="16"/>
        <v>100</v>
      </c>
      <c r="S57" s="33">
        <f t="shared" si="16"/>
        <v>96.96969696969697</v>
      </c>
      <c r="T57" s="33">
        <f t="shared" si="16"/>
        <v>100</v>
      </c>
      <c r="U57" s="33">
        <f t="shared" si="16"/>
        <v>84.30493273542601</v>
      </c>
      <c r="V57" s="33">
        <f t="shared" si="16"/>
        <v>82.41758241758242</v>
      </c>
      <c r="W57" s="33">
        <f t="shared" si="16"/>
        <v>93.57142857142857</v>
      </c>
      <c r="X57" s="33">
        <f t="shared" si="16"/>
        <v>99.29577464788733</v>
      </c>
      <c r="Y57" s="33">
        <f t="shared" si="16"/>
        <v>46.875</v>
      </c>
      <c r="Z57" s="33">
        <f t="shared" si="16"/>
        <v>98.4375</v>
      </c>
      <c r="AA57" s="33">
        <f t="shared" si="16"/>
        <v>53.11091073038774</v>
      </c>
      <c r="AB57" s="33">
        <f t="shared" si="16"/>
        <v>81.51658767772511</v>
      </c>
      <c r="AC57" s="33">
        <f t="shared" si="16"/>
        <v>48.230088495575224</v>
      </c>
      <c r="AD57" s="33">
        <f t="shared" si="16"/>
        <v>91.30434782608695</v>
      </c>
      <c r="AE57" s="33">
        <f t="shared" si="16"/>
        <v>38.06818181818182</v>
      </c>
      <c r="AF57" s="33">
        <f t="shared" si="16"/>
        <v>83.96624472573839</v>
      </c>
      <c r="AG57" s="33">
        <f t="shared" si="16"/>
        <v>50.54945054945055</v>
      </c>
      <c r="AH57" s="33">
        <f t="shared" si="16"/>
        <v>84.34579439252336</v>
      </c>
      <c r="AI57" s="33">
        <f t="shared" si="16"/>
        <v>52.067669172932334</v>
      </c>
      <c r="AJ57" s="33">
        <f t="shared" si="16"/>
        <v>61.671469740634</v>
      </c>
      <c r="AK57" s="33">
        <f t="shared" si="16"/>
        <v>56.14754098360656</v>
      </c>
      <c r="AL57" s="33">
        <f t="shared" si="16"/>
        <v>92.33038348082596</v>
      </c>
      <c r="AM57" s="33">
        <f t="shared" si="16"/>
        <v>100</v>
      </c>
      <c r="AN57" s="33">
        <f t="shared" si="16"/>
        <v>100</v>
      </c>
      <c r="AO57" s="33">
        <f t="shared" si="16"/>
        <v>76.5625</v>
      </c>
      <c r="AP57" s="33">
        <f t="shared" si="16"/>
        <v>100</v>
      </c>
      <c r="AQ57" s="33">
        <f t="shared" si="16"/>
        <v>86.3013698630137</v>
      </c>
      <c r="AR57" s="33">
        <f t="shared" si="16"/>
        <v>90.72164948453609</v>
      </c>
      <c r="AS57" s="33">
        <f t="shared" si="16"/>
        <v>83.03571428571429</v>
      </c>
      <c r="AT57" s="33">
        <f aca="true" t="shared" si="17" ref="AT57:AZ57">(AT25+AT26-AT29-AT30)*100/(AT25+AT26)</f>
        <v>97.04433497536945</v>
      </c>
      <c r="AU57" s="33">
        <f t="shared" si="17"/>
        <v>92.5925925925926</v>
      </c>
      <c r="AV57" s="33">
        <f t="shared" si="17"/>
        <v>97.92746113989638</v>
      </c>
      <c r="AW57" s="33">
        <f t="shared" si="17"/>
        <v>57.31707317073171</v>
      </c>
      <c r="AX57" s="33">
        <f t="shared" si="17"/>
        <v>83.47639484978541</v>
      </c>
      <c r="AY57" s="33">
        <f t="shared" si="17"/>
        <v>62.9242819843342</v>
      </c>
      <c r="AZ57" s="37">
        <f t="shared" si="17"/>
        <v>75.87628865979381</v>
      </c>
    </row>
    <row r="58" spans="1:52" s="36" customFormat="1" ht="12.75">
      <c r="A58" s="81"/>
      <c r="B58" s="36" t="s">
        <v>34</v>
      </c>
      <c r="C58" s="33">
        <f aca="true" t="shared" si="18" ref="C58:AS58">(C27-C31)*100/C27</f>
        <v>66.66666666666667</v>
      </c>
      <c r="D58" s="34">
        <f t="shared" si="18"/>
        <v>100</v>
      </c>
      <c r="E58" s="33">
        <f t="shared" si="18"/>
        <v>76.77725118483413</v>
      </c>
      <c r="F58" s="34">
        <f t="shared" si="18"/>
        <v>100</v>
      </c>
      <c r="G58" s="33">
        <f t="shared" si="18"/>
        <v>100</v>
      </c>
      <c r="H58" s="34">
        <f t="shared" si="18"/>
        <v>100</v>
      </c>
      <c r="I58" s="33">
        <f t="shared" si="18"/>
        <v>19.270474879559533</v>
      </c>
      <c r="J58" s="34">
        <f t="shared" si="18"/>
        <v>39.54545454545455</v>
      </c>
      <c r="K58" s="33">
        <f t="shared" si="18"/>
        <v>30</v>
      </c>
      <c r="L58" s="34">
        <f t="shared" si="18"/>
        <v>100</v>
      </c>
      <c r="M58" s="33">
        <f t="shared" si="18"/>
        <v>70.09966777408638</v>
      </c>
      <c r="N58" s="34">
        <f t="shared" si="18"/>
        <v>93.7007874015748</v>
      </c>
      <c r="O58" s="33">
        <f t="shared" si="18"/>
        <v>72.1311475409836</v>
      </c>
      <c r="P58" s="34">
        <f t="shared" si="18"/>
        <v>96.61016949152543</v>
      </c>
      <c r="Q58" s="33">
        <f t="shared" si="18"/>
        <v>81.81818181818181</v>
      </c>
      <c r="R58" s="34">
        <f t="shared" si="18"/>
        <v>100</v>
      </c>
      <c r="S58" s="33">
        <f t="shared" si="18"/>
        <v>96.96969696969697</v>
      </c>
      <c r="T58" s="34">
        <f t="shared" si="18"/>
        <v>100</v>
      </c>
      <c r="U58" s="33">
        <f t="shared" si="18"/>
        <v>88.98550724637681</v>
      </c>
      <c r="V58" s="34">
        <f t="shared" si="18"/>
        <v>88.96321070234114</v>
      </c>
      <c r="W58" s="33">
        <f t="shared" si="18"/>
        <v>91.25</v>
      </c>
      <c r="X58" s="34">
        <f t="shared" si="18"/>
        <v>99.56896551724138</v>
      </c>
      <c r="Y58" s="33">
        <f t="shared" si="18"/>
        <v>61.486486486486484</v>
      </c>
      <c r="Z58" s="34">
        <f t="shared" si="18"/>
        <v>97.88732394366197</v>
      </c>
      <c r="AA58" s="33">
        <f t="shared" si="18"/>
        <v>53.58004827031376</v>
      </c>
      <c r="AB58" s="34">
        <f t="shared" si="18"/>
        <v>81.5126050420168</v>
      </c>
      <c r="AC58" s="33">
        <f t="shared" si="18"/>
        <v>56.52173913043478</v>
      </c>
      <c r="AD58" s="34">
        <f t="shared" si="18"/>
        <v>91.47058823529412</v>
      </c>
      <c r="AE58" s="33">
        <f t="shared" si="18"/>
        <v>54.92091388400703</v>
      </c>
      <c r="AF58" s="34">
        <f t="shared" si="18"/>
        <v>78.12971342383108</v>
      </c>
      <c r="AG58" s="33">
        <f t="shared" si="18"/>
        <v>50.54945054945055</v>
      </c>
      <c r="AH58" s="34">
        <f t="shared" si="18"/>
        <v>84.34579439252336</v>
      </c>
      <c r="AI58" s="33">
        <f t="shared" si="18"/>
        <v>52.067669172932334</v>
      </c>
      <c r="AJ58" s="34">
        <f t="shared" si="18"/>
        <v>61.671469740634</v>
      </c>
      <c r="AK58" s="33">
        <f t="shared" si="18"/>
        <v>56.14754098360656</v>
      </c>
      <c r="AL58" s="34">
        <f t="shared" si="18"/>
        <v>92.33038348082596</v>
      </c>
      <c r="AM58" s="33">
        <f t="shared" si="18"/>
        <v>100</v>
      </c>
      <c r="AN58" s="34">
        <f t="shared" si="18"/>
        <v>100</v>
      </c>
      <c r="AO58" s="33">
        <f t="shared" si="18"/>
        <v>76.5625</v>
      </c>
      <c r="AP58" s="34">
        <f t="shared" si="18"/>
        <v>100</v>
      </c>
      <c r="AQ58" s="33">
        <f t="shared" si="18"/>
        <v>86.3013698630137</v>
      </c>
      <c r="AR58" s="34">
        <f t="shared" si="18"/>
        <v>90.72164948453609</v>
      </c>
      <c r="AS58" s="33">
        <f t="shared" si="18"/>
        <v>82.8125</v>
      </c>
      <c r="AT58" s="34">
        <f aca="true" t="shared" si="19" ref="AT58:AZ58">(AT27-AT31)*100/AT27</f>
        <v>95.89041095890411</v>
      </c>
      <c r="AU58" s="33">
        <f t="shared" si="19"/>
        <v>93.33333333333333</v>
      </c>
      <c r="AV58" s="34">
        <f t="shared" si="19"/>
        <v>98.04878048780488</v>
      </c>
      <c r="AW58" s="33">
        <f t="shared" si="19"/>
        <v>63.77649325626204</v>
      </c>
      <c r="AX58" s="34">
        <f t="shared" si="19"/>
        <v>84.37025796661608</v>
      </c>
      <c r="AY58" s="33">
        <f t="shared" si="19"/>
        <v>66.9626998223801</v>
      </c>
      <c r="AZ58" s="35">
        <f t="shared" si="19"/>
        <v>79.79041916167665</v>
      </c>
    </row>
    <row r="59" spans="1:52" s="38" customFormat="1" ht="12.75">
      <c r="A59" s="82" t="s">
        <v>58</v>
      </c>
      <c r="B59" s="38" t="s">
        <v>30</v>
      </c>
      <c r="C59" s="39">
        <f aca="true" t="shared" si="20" ref="C59:AS62">C24-C28-C32</f>
        <v>0</v>
      </c>
      <c r="D59" s="40">
        <f t="shared" si="20"/>
        <v>0</v>
      </c>
      <c r="E59" s="39">
        <f t="shared" si="20"/>
        <v>0</v>
      </c>
      <c r="F59" s="40">
        <f t="shared" si="20"/>
        <v>0</v>
      </c>
      <c r="G59" s="39">
        <f t="shared" si="20"/>
        <v>0</v>
      </c>
      <c r="H59" s="40">
        <f t="shared" si="20"/>
        <v>0</v>
      </c>
      <c r="I59" s="39">
        <f t="shared" si="20"/>
        <v>0</v>
      </c>
      <c r="J59" s="40">
        <f t="shared" si="20"/>
        <v>0</v>
      </c>
      <c r="K59" s="39">
        <f t="shared" si="20"/>
        <v>0</v>
      </c>
      <c r="L59" s="40">
        <f t="shared" si="20"/>
        <v>0</v>
      </c>
      <c r="M59" s="39">
        <f t="shared" si="20"/>
        <v>0</v>
      </c>
      <c r="N59" s="40">
        <f t="shared" si="20"/>
        <v>0</v>
      </c>
      <c r="O59" s="39">
        <f t="shared" si="20"/>
        <v>0</v>
      </c>
      <c r="P59" s="40">
        <f t="shared" si="20"/>
        <v>0</v>
      </c>
      <c r="Q59" s="39">
        <f t="shared" si="20"/>
        <v>0</v>
      </c>
      <c r="R59" s="40">
        <f t="shared" si="20"/>
        <v>0</v>
      </c>
      <c r="S59" s="39">
        <f t="shared" si="20"/>
        <v>0</v>
      </c>
      <c r="T59" s="40">
        <f t="shared" si="20"/>
        <v>0</v>
      </c>
      <c r="U59" s="39">
        <f t="shared" si="20"/>
        <v>101</v>
      </c>
      <c r="V59" s="40">
        <f t="shared" si="20"/>
        <v>98</v>
      </c>
      <c r="W59" s="39">
        <f t="shared" si="20"/>
        <v>65</v>
      </c>
      <c r="X59" s="40">
        <f t="shared" si="20"/>
        <v>67</v>
      </c>
      <c r="Y59" s="39">
        <f t="shared" si="20"/>
        <v>42</v>
      </c>
      <c r="Z59" s="40">
        <f t="shared" si="20"/>
        <v>52</v>
      </c>
      <c r="AA59" s="39">
        <f t="shared" si="20"/>
        <v>73</v>
      </c>
      <c r="AB59" s="40">
        <f t="shared" si="20"/>
        <v>79</v>
      </c>
      <c r="AC59" s="39">
        <f t="shared" si="20"/>
        <v>56</v>
      </c>
      <c r="AD59" s="40">
        <f t="shared" si="20"/>
        <v>61</v>
      </c>
      <c r="AE59" s="39">
        <f t="shared" si="20"/>
        <v>478</v>
      </c>
      <c r="AF59" s="40">
        <f t="shared" si="20"/>
        <v>685</v>
      </c>
      <c r="AG59" s="39">
        <f t="shared" si="20"/>
        <v>0</v>
      </c>
      <c r="AH59" s="40">
        <f t="shared" si="20"/>
        <v>0</v>
      </c>
      <c r="AI59" s="39">
        <f t="shared" si="20"/>
        <v>0</v>
      </c>
      <c r="AJ59" s="40">
        <f t="shared" si="20"/>
        <v>0</v>
      </c>
      <c r="AK59" s="39">
        <f t="shared" si="20"/>
        <v>0</v>
      </c>
      <c r="AL59" s="40">
        <f t="shared" si="20"/>
        <v>0</v>
      </c>
      <c r="AM59" s="39">
        <f t="shared" si="20"/>
        <v>0</v>
      </c>
      <c r="AN59" s="40">
        <f t="shared" si="20"/>
        <v>0</v>
      </c>
      <c r="AO59" s="39">
        <f t="shared" si="20"/>
        <v>0</v>
      </c>
      <c r="AP59" s="40">
        <f t="shared" si="20"/>
        <v>0</v>
      </c>
      <c r="AQ59" s="39">
        <f t="shared" si="20"/>
        <v>0</v>
      </c>
      <c r="AR59" s="40">
        <f t="shared" si="20"/>
        <v>0</v>
      </c>
      <c r="AS59" s="39">
        <f t="shared" si="20"/>
        <v>13</v>
      </c>
      <c r="AT59" s="40">
        <f aca="true" t="shared" si="21" ref="AT59:AZ61">AT24-AT28-AT32</f>
        <v>13</v>
      </c>
      <c r="AU59" s="39">
        <f t="shared" si="21"/>
        <v>10</v>
      </c>
      <c r="AV59" s="40">
        <f t="shared" si="21"/>
        <v>10</v>
      </c>
      <c r="AW59" s="39">
        <f t="shared" si="21"/>
        <v>43</v>
      </c>
      <c r="AX59" s="40">
        <f t="shared" si="21"/>
        <v>75</v>
      </c>
      <c r="AY59" s="39">
        <f t="shared" si="21"/>
        <v>116</v>
      </c>
      <c r="AZ59" s="41">
        <f t="shared" si="21"/>
        <v>146</v>
      </c>
    </row>
    <row r="60" spans="1:52" s="42" customFormat="1" ht="12.75">
      <c r="A60" s="83"/>
      <c r="B60" s="42" t="s">
        <v>27</v>
      </c>
      <c r="C60" s="43">
        <f t="shared" si="20"/>
        <v>0</v>
      </c>
      <c r="D60" s="44">
        <f t="shared" si="20"/>
        <v>0</v>
      </c>
      <c r="E60" s="43">
        <f t="shared" si="20"/>
        <v>0</v>
      </c>
      <c r="F60" s="44">
        <f t="shared" si="20"/>
        <v>6</v>
      </c>
      <c r="G60" s="43">
        <f t="shared" si="20"/>
        <v>2</v>
      </c>
      <c r="H60" s="44">
        <f t="shared" si="20"/>
        <v>7</v>
      </c>
      <c r="I60" s="43">
        <f t="shared" si="20"/>
        <v>13</v>
      </c>
      <c r="J60" s="44">
        <f t="shared" si="20"/>
        <v>25</v>
      </c>
      <c r="K60" s="43">
        <f t="shared" si="20"/>
        <v>0</v>
      </c>
      <c r="L60" s="44">
        <f t="shared" si="20"/>
        <v>1</v>
      </c>
      <c r="M60" s="43">
        <f t="shared" si="20"/>
        <v>6</v>
      </c>
      <c r="N60" s="44">
        <f t="shared" si="20"/>
        <v>13</v>
      </c>
      <c r="O60" s="43">
        <f t="shared" si="20"/>
        <v>1</v>
      </c>
      <c r="P60" s="44">
        <f t="shared" si="20"/>
        <v>4</v>
      </c>
      <c r="Q60" s="43">
        <f t="shared" si="20"/>
        <v>0</v>
      </c>
      <c r="R60" s="44">
        <f t="shared" si="20"/>
        <v>1</v>
      </c>
      <c r="S60" s="43">
        <f t="shared" si="20"/>
        <v>6</v>
      </c>
      <c r="T60" s="44">
        <f t="shared" si="20"/>
        <v>8</v>
      </c>
      <c r="U60" s="43">
        <f t="shared" si="20"/>
        <v>8</v>
      </c>
      <c r="V60" s="44">
        <f t="shared" si="20"/>
        <v>8</v>
      </c>
      <c r="W60" s="43">
        <f t="shared" si="20"/>
        <v>5</v>
      </c>
      <c r="X60" s="44">
        <f t="shared" si="20"/>
        <v>6</v>
      </c>
      <c r="Y60" s="43">
        <f t="shared" si="20"/>
        <v>3</v>
      </c>
      <c r="Z60" s="44">
        <f t="shared" si="20"/>
        <v>10</v>
      </c>
      <c r="AA60" s="43">
        <f t="shared" si="20"/>
        <v>8</v>
      </c>
      <c r="AB60" s="44">
        <f t="shared" si="20"/>
        <v>20</v>
      </c>
      <c r="AC60" s="43">
        <f t="shared" si="20"/>
        <v>15</v>
      </c>
      <c r="AD60" s="44">
        <f t="shared" si="20"/>
        <v>34</v>
      </c>
      <c r="AE60" s="43">
        <f t="shared" si="20"/>
        <v>3</v>
      </c>
      <c r="AF60" s="44">
        <f t="shared" si="20"/>
        <v>14</v>
      </c>
      <c r="AG60" s="43">
        <f t="shared" si="20"/>
        <v>5</v>
      </c>
      <c r="AH60" s="44">
        <f t="shared" si="20"/>
        <v>12</v>
      </c>
      <c r="AI60" s="43">
        <f t="shared" si="20"/>
        <v>15</v>
      </c>
      <c r="AJ60" s="44">
        <f t="shared" si="20"/>
        <v>23</v>
      </c>
      <c r="AK60" s="43">
        <f t="shared" si="20"/>
        <v>4</v>
      </c>
      <c r="AL60" s="44">
        <f t="shared" si="20"/>
        <v>3</v>
      </c>
      <c r="AM60" s="43">
        <f t="shared" si="20"/>
        <v>6</v>
      </c>
      <c r="AN60" s="44">
        <f t="shared" si="20"/>
        <v>6</v>
      </c>
      <c r="AO60" s="43">
        <f t="shared" si="20"/>
        <v>1</v>
      </c>
      <c r="AP60" s="44">
        <f t="shared" si="20"/>
        <v>4</v>
      </c>
      <c r="AQ60" s="43">
        <f t="shared" si="20"/>
        <v>4</v>
      </c>
      <c r="AR60" s="44">
        <f t="shared" si="20"/>
        <v>8</v>
      </c>
      <c r="AS60" s="43">
        <f t="shared" si="20"/>
        <v>12</v>
      </c>
      <c r="AT60" s="44">
        <f t="shared" si="21"/>
        <v>19</v>
      </c>
      <c r="AU60" s="43">
        <f t="shared" si="21"/>
        <v>3</v>
      </c>
      <c r="AV60" s="44">
        <f t="shared" si="21"/>
        <v>11</v>
      </c>
      <c r="AW60" s="43">
        <f t="shared" si="21"/>
        <v>29</v>
      </c>
      <c r="AX60" s="44">
        <f t="shared" si="21"/>
        <v>51</v>
      </c>
      <c r="AY60" s="43">
        <f t="shared" si="21"/>
        <v>14</v>
      </c>
      <c r="AZ60" s="45">
        <f t="shared" si="21"/>
        <v>68</v>
      </c>
    </row>
    <row r="61" spans="1:52" s="46" customFormat="1" ht="12.75">
      <c r="A61" s="83"/>
      <c r="B61" s="46" t="s">
        <v>49</v>
      </c>
      <c r="C61" s="43">
        <f t="shared" si="20"/>
        <v>4</v>
      </c>
      <c r="D61" s="44">
        <f t="shared" si="20"/>
        <v>11</v>
      </c>
      <c r="E61" s="43">
        <f t="shared" si="20"/>
        <v>97</v>
      </c>
      <c r="F61" s="44">
        <f t="shared" si="20"/>
        <v>128</v>
      </c>
      <c r="G61" s="43">
        <f t="shared" si="20"/>
        <v>1</v>
      </c>
      <c r="H61" s="44">
        <f t="shared" si="20"/>
        <v>3</v>
      </c>
      <c r="I61" s="43">
        <f t="shared" si="20"/>
        <v>257</v>
      </c>
      <c r="J61" s="44">
        <f t="shared" si="20"/>
        <v>326</v>
      </c>
      <c r="K61" s="43">
        <f t="shared" si="20"/>
        <v>21</v>
      </c>
      <c r="L61" s="44">
        <f t="shared" si="20"/>
        <v>35</v>
      </c>
      <c r="M61" s="43">
        <f t="shared" si="20"/>
        <v>128</v>
      </c>
      <c r="N61" s="44">
        <f t="shared" si="20"/>
        <v>121</v>
      </c>
      <c r="O61" s="43">
        <f t="shared" si="20"/>
        <v>29</v>
      </c>
      <c r="P61" s="44">
        <f t="shared" si="20"/>
        <v>26</v>
      </c>
      <c r="Q61" s="43">
        <f t="shared" si="20"/>
        <v>18</v>
      </c>
      <c r="R61" s="44">
        <f t="shared" si="20"/>
        <v>19</v>
      </c>
      <c r="S61" s="43">
        <f t="shared" si="20"/>
        <v>21</v>
      </c>
      <c r="T61" s="44">
        <f t="shared" si="20"/>
        <v>20</v>
      </c>
      <c r="U61" s="43">
        <f t="shared" si="20"/>
        <v>165</v>
      </c>
      <c r="V61" s="44">
        <f t="shared" si="20"/>
        <v>127</v>
      </c>
      <c r="W61" s="43">
        <f t="shared" si="20"/>
        <v>105</v>
      </c>
      <c r="X61" s="44">
        <f t="shared" si="20"/>
        <v>109</v>
      </c>
      <c r="Y61" s="43">
        <f t="shared" si="20"/>
        <v>21</v>
      </c>
      <c r="Z61" s="44">
        <f t="shared" si="20"/>
        <v>33</v>
      </c>
      <c r="AA61" s="43">
        <f t="shared" si="20"/>
        <v>255</v>
      </c>
      <c r="AB61" s="44">
        <f t="shared" si="20"/>
        <v>314</v>
      </c>
      <c r="AC61" s="43">
        <f t="shared" si="20"/>
        <v>74</v>
      </c>
      <c r="AD61" s="44">
        <f t="shared" si="20"/>
        <v>96</v>
      </c>
      <c r="AE61" s="43">
        <f t="shared" si="20"/>
        <v>129</v>
      </c>
      <c r="AF61" s="44">
        <f t="shared" si="20"/>
        <v>167</v>
      </c>
      <c r="AG61" s="43">
        <f t="shared" si="20"/>
        <v>162</v>
      </c>
      <c r="AH61" s="44">
        <f t="shared" si="20"/>
        <v>173</v>
      </c>
      <c r="AI61" s="43">
        <f t="shared" si="20"/>
        <v>184</v>
      </c>
      <c r="AJ61" s="44">
        <f t="shared" si="20"/>
        <v>194</v>
      </c>
      <c r="AK61" s="43">
        <f t="shared" si="20"/>
        <v>188</v>
      </c>
      <c r="AL61" s="44">
        <f t="shared" si="20"/>
        <v>188</v>
      </c>
      <c r="AM61" s="43">
        <f t="shared" si="20"/>
        <v>27</v>
      </c>
      <c r="AN61" s="44">
        <f t="shared" si="20"/>
        <v>27</v>
      </c>
      <c r="AO61" s="43">
        <f t="shared" si="20"/>
        <v>31</v>
      </c>
      <c r="AP61" s="44">
        <f t="shared" si="20"/>
        <v>34</v>
      </c>
      <c r="AQ61" s="43">
        <f t="shared" si="20"/>
        <v>54</v>
      </c>
      <c r="AR61" s="44">
        <f t="shared" si="20"/>
        <v>68</v>
      </c>
      <c r="AS61" s="43">
        <f t="shared" si="20"/>
        <v>76</v>
      </c>
      <c r="AT61" s="44">
        <f t="shared" si="21"/>
        <v>84</v>
      </c>
      <c r="AU61" s="43">
        <f t="shared" si="21"/>
        <v>64</v>
      </c>
      <c r="AV61" s="44">
        <f t="shared" si="21"/>
        <v>74</v>
      </c>
      <c r="AW61" s="43">
        <f t="shared" si="21"/>
        <v>140</v>
      </c>
      <c r="AX61" s="44">
        <f t="shared" si="21"/>
        <v>222</v>
      </c>
      <c r="AY61" s="43">
        <f t="shared" si="21"/>
        <v>218</v>
      </c>
      <c r="AZ61" s="45">
        <f t="shared" si="21"/>
        <v>268</v>
      </c>
    </row>
    <row r="62" spans="1:52" s="46" customFormat="1" ht="12.75">
      <c r="A62" s="84"/>
      <c r="B62" s="46" t="s">
        <v>34</v>
      </c>
      <c r="C62" s="47">
        <f t="shared" si="20"/>
        <v>4</v>
      </c>
      <c r="D62" s="48">
        <f t="shared" si="20"/>
        <v>11</v>
      </c>
      <c r="E62" s="47">
        <f t="shared" si="20"/>
        <v>97</v>
      </c>
      <c r="F62" s="48">
        <f t="shared" si="20"/>
        <v>134</v>
      </c>
      <c r="G62" s="47">
        <f t="shared" si="20"/>
        <v>3</v>
      </c>
      <c r="H62" s="48">
        <f t="shared" si="20"/>
        <v>10</v>
      </c>
      <c r="I62" s="47">
        <f t="shared" si="20"/>
        <v>270</v>
      </c>
      <c r="J62" s="48">
        <f t="shared" si="20"/>
        <v>351</v>
      </c>
      <c r="K62" s="47">
        <f t="shared" si="20"/>
        <v>21</v>
      </c>
      <c r="L62" s="48">
        <f t="shared" si="20"/>
        <v>36</v>
      </c>
      <c r="M62" s="47">
        <f t="shared" si="20"/>
        <v>134</v>
      </c>
      <c r="N62" s="48">
        <f t="shared" si="20"/>
        <v>134</v>
      </c>
      <c r="O62" s="47">
        <f t="shared" si="20"/>
        <v>30</v>
      </c>
      <c r="P62" s="48">
        <f t="shared" si="20"/>
        <v>30</v>
      </c>
      <c r="Q62" s="47">
        <f t="shared" si="20"/>
        <v>18</v>
      </c>
      <c r="R62" s="48">
        <f t="shared" si="20"/>
        <v>20</v>
      </c>
      <c r="S62" s="47">
        <f t="shared" si="20"/>
        <v>27</v>
      </c>
      <c r="T62" s="48">
        <f t="shared" si="20"/>
        <v>28</v>
      </c>
      <c r="U62" s="47">
        <f t="shared" si="20"/>
        <v>274</v>
      </c>
      <c r="V62" s="48">
        <f t="shared" si="20"/>
        <v>233</v>
      </c>
      <c r="W62" s="47">
        <f t="shared" si="20"/>
        <v>175</v>
      </c>
      <c r="X62" s="48">
        <f t="shared" si="20"/>
        <v>182</v>
      </c>
      <c r="Y62" s="47">
        <f t="shared" si="20"/>
        <v>66</v>
      </c>
      <c r="Z62" s="48">
        <f t="shared" si="20"/>
        <v>95</v>
      </c>
      <c r="AA62" s="47">
        <f t="shared" si="20"/>
        <v>336</v>
      </c>
      <c r="AB62" s="48">
        <f t="shared" si="20"/>
        <v>413</v>
      </c>
      <c r="AC62" s="47">
        <f t="shared" si="20"/>
        <v>145</v>
      </c>
      <c r="AD62" s="48">
        <f t="shared" si="20"/>
        <v>191</v>
      </c>
      <c r="AE62" s="47">
        <f t="shared" si="20"/>
        <v>610</v>
      </c>
      <c r="AF62" s="48">
        <f t="shared" si="20"/>
        <v>866</v>
      </c>
      <c r="AG62" s="47">
        <f t="shared" si="20"/>
        <v>167</v>
      </c>
      <c r="AH62" s="48">
        <f t="shared" si="20"/>
        <v>185</v>
      </c>
      <c r="AI62" s="47">
        <f t="shared" si="20"/>
        <v>199</v>
      </c>
      <c r="AJ62" s="48">
        <f t="shared" si="20"/>
        <v>217</v>
      </c>
      <c r="AK62" s="47">
        <f t="shared" si="20"/>
        <v>192</v>
      </c>
      <c r="AL62" s="48">
        <f t="shared" si="20"/>
        <v>191</v>
      </c>
      <c r="AM62" s="47">
        <f t="shared" si="20"/>
        <v>33</v>
      </c>
      <c r="AN62" s="48">
        <f t="shared" si="20"/>
        <v>33</v>
      </c>
      <c r="AO62" s="47">
        <f t="shared" si="20"/>
        <v>32</v>
      </c>
      <c r="AP62" s="48">
        <f t="shared" si="20"/>
        <v>38</v>
      </c>
      <c r="AQ62" s="47">
        <f t="shared" si="20"/>
        <v>58</v>
      </c>
      <c r="AR62" s="48">
        <f t="shared" si="20"/>
        <v>76</v>
      </c>
      <c r="AS62" s="47">
        <f aca="true" t="shared" si="22" ref="AS62:AZ62">AS27-AS31-AS35</f>
        <v>101</v>
      </c>
      <c r="AT62" s="48">
        <f t="shared" si="22"/>
        <v>116</v>
      </c>
      <c r="AU62" s="47">
        <f t="shared" si="22"/>
        <v>77</v>
      </c>
      <c r="AV62" s="48">
        <f t="shared" si="22"/>
        <v>95</v>
      </c>
      <c r="AW62" s="47">
        <f t="shared" si="22"/>
        <v>212</v>
      </c>
      <c r="AX62" s="48">
        <f t="shared" si="22"/>
        <v>348</v>
      </c>
      <c r="AY62" s="47">
        <f t="shared" si="22"/>
        <v>348</v>
      </c>
      <c r="AZ62" s="49">
        <f t="shared" si="22"/>
        <v>482</v>
      </c>
    </row>
    <row r="63" spans="1:52" s="28" customFormat="1" ht="12.75">
      <c r="A63" s="79" t="s">
        <v>59</v>
      </c>
      <c r="B63" s="28" t="s">
        <v>30</v>
      </c>
      <c r="C63" s="29" t="e">
        <f>C59*100/C24</f>
        <v>#DIV/0!</v>
      </c>
      <c r="D63" s="30" t="e">
        <f>D59*100/D24</f>
        <v>#DIV/0!</v>
      </c>
      <c r="E63" s="29" t="e">
        <f>E59*100/E24</f>
        <v>#DIV/0!</v>
      </c>
      <c r="F63" s="30" t="e">
        <f>F59*100/F24</f>
        <v>#DIV/0!</v>
      </c>
      <c r="G63" s="29" t="e">
        <f>G59*100/G24</f>
        <v>#DIV/0!</v>
      </c>
      <c r="H63" s="30" t="e">
        <f>H59*100/H24</f>
        <v>#DIV/0!</v>
      </c>
      <c r="I63" s="29" t="e">
        <f>I59*100/I24</f>
        <v>#DIV/0!</v>
      </c>
      <c r="J63" s="30" t="e">
        <f>J59*100/J24</f>
        <v>#DIV/0!</v>
      </c>
      <c r="K63" s="29" t="e">
        <f>K59*100/K24</f>
        <v>#DIV/0!</v>
      </c>
      <c r="L63" s="30" t="e">
        <f>L59*100/L24</f>
        <v>#DIV/0!</v>
      </c>
      <c r="M63" s="29" t="e">
        <f>M59*100/M24</f>
        <v>#DIV/0!</v>
      </c>
      <c r="N63" s="30" t="e">
        <f>N59*100/N24</f>
        <v>#DIV/0!</v>
      </c>
      <c r="O63" s="29" t="e">
        <f>O59*100/O24</f>
        <v>#DIV/0!</v>
      </c>
      <c r="P63" s="30" t="e">
        <f>P59*100/P24</f>
        <v>#DIV/0!</v>
      </c>
      <c r="Q63" s="29" t="e">
        <f>Q59*100/Q24</f>
        <v>#DIV/0!</v>
      </c>
      <c r="R63" s="30" t="e">
        <f>R59*100/R24</f>
        <v>#DIV/0!</v>
      </c>
      <c r="S63" s="29" t="e">
        <f>S59*100/S24</f>
        <v>#DIV/0!</v>
      </c>
      <c r="T63" s="30" t="e">
        <f>T59*100/T24</f>
        <v>#DIV/0!</v>
      </c>
      <c r="U63" s="29">
        <f>U59*100/U24</f>
        <v>82.78688524590164</v>
      </c>
      <c r="V63" s="30">
        <f>V59*100/V24</f>
        <v>83.76068376068376</v>
      </c>
      <c r="W63" s="29">
        <f>W59*100/W24</f>
        <v>65</v>
      </c>
      <c r="X63" s="30">
        <f>X59*100/X24</f>
        <v>74.44444444444444</v>
      </c>
      <c r="Y63" s="29">
        <f>Y59*100/Y24</f>
        <v>50</v>
      </c>
      <c r="Z63" s="30">
        <f>Z59*100/Z24</f>
        <v>66.66666666666667</v>
      </c>
      <c r="AA63" s="29">
        <f>AA59*100/AA24</f>
        <v>54.47761194029851</v>
      </c>
      <c r="AB63" s="30">
        <f>AB59*100/AB24</f>
        <v>73.14814814814815</v>
      </c>
      <c r="AC63" s="29">
        <f>AC59*100/AC24</f>
        <v>47.05882352941177</v>
      </c>
      <c r="AD63" s="30">
        <f>AD59*100/AD24</f>
        <v>55.45454545454545</v>
      </c>
      <c r="AE63" s="29">
        <f>AE59*100/AE24</f>
        <v>60.81424936386768</v>
      </c>
      <c r="AF63" s="30">
        <f>AF59*100/AF24</f>
        <v>62.90174471992654</v>
      </c>
      <c r="AG63" s="29" t="e">
        <f>AG59*100/AG24</f>
        <v>#DIV/0!</v>
      </c>
      <c r="AH63" s="30" t="e">
        <f>AH59*100/AH24</f>
        <v>#DIV/0!</v>
      </c>
      <c r="AI63" s="29" t="e">
        <f>AI59*100/AI24</f>
        <v>#DIV/0!</v>
      </c>
      <c r="AJ63" s="30" t="e">
        <f>AJ59*100/AJ24</f>
        <v>#DIV/0!</v>
      </c>
      <c r="AK63" s="29" t="e">
        <f>AK59*100/AK24</f>
        <v>#DIV/0!</v>
      </c>
      <c r="AL63" s="30" t="e">
        <f>AL59*100/AL24</f>
        <v>#DIV/0!</v>
      </c>
      <c r="AM63" s="29" t="e">
        <f>AM59*100/AM24</f>
        <v>#DIV/0!</v>
      </c>
      <c r="AN63" s="30" t="e">
        <f>AN59*100/AN24</f>
        <v>#DIV/0!</v>
      </c>
      <c r="AO63" s="29" t="e">
        <f>AO59*100/AO24</f>
        <v>#DIV/0!</v>
      </c>
      <c r="AP63" s="30" t="e">
        <f>AP59*100/AP24</f>
        <v>#DIV/0!</v>
      </c>
      <c r="AQ63" s="29" t="e">
        <f>AQ59*100/AQ24</f>
        <v>#DIV/0!</v>
      </c>
      <c r="AR63" s="30" t="e">
        <f>AR59*100/AR24</f>
        <v>#DIV/0!</v>
      </c>
      <c r="AS63" s="29">
        <f>AS59*100/AS24</f>
        <v>81.25</v>
      </c>
      <c r="AT63" s="30">
        <f>AT59*100/AT24</f>
        <v>81.25</v>
      </c>
      <c r="AU63" s="29">
        <f>AU59*100/AU24</f>
        <v>83.33333333333333</v>
      </c>
      <c r="AV63" s="30">
        <f>AV59*100/AV24</f>
        <v>83.33333333333333</v>
      </c>
      <c r="AW63" s="29">
        <f>AW59*100/AW24</f>
        <v>39.44954128440367</v>
      </c>
      <c r="AX63" s="30">
        <f>AX59*100/AX24</f>
        <v>38.86010362694301</v>
      </c>
      <c r="AY63" s="29">
        <f>AY59*100/AY24</f>
        <v>64.44444444444444</v>
      </c>
      <c r="AZ63" s="31">
        <f>AZ59*100/AZ24</f>
        <v>79.78142076502732</v>
      </c>
    </row>
    <row r="64" spans="1:52" s="32" customFormat="1" ht="12.75">
      <c r="A64" s="80"/>
      <c r="B64" s="32" t="s">
        <v>27</v>
      </c>
      <c r="C64" s="33" t="e">
        <f>C60*100/C25</f>
        <v>#DIV/0!</v>
      </c>
      <c r="D64" s="34" t="e">
        <f>D60*100/D25</f>
        <v>#DIV/0!</v>
      </c>
      <c r="E64" s="33">
        <f>E60*100/E25</f>
        <v>0</v>
      </c>
      <c r="F64" s="34">
        <f>F60*100/F25</f>
        <v>12.5</v>
      </c>
      <c r="G64" s="33">
        <f>G60*100/G25</f>
        <v>100</v>
      </c>
      <c r="H64" s="34">
        <f>H60*100/H25</f>
        <v>100</v>
      </c>
      <c r="I64" s="33">
        <f>I60*100/I25</f>
        <v>1.911764705882353</v>
      </c>
      <c r="J64" s="34">
        <f>J60*100/J25</f>
        <v>6.25</v>
      </c>
      <c r="K64" s="33">
        <f>K60*100/K25</f>
        <v>0</v>
      </c>
      <c r="L64" s="34">
        <f>L60*100/L25</f>
        <v>100</v>
      </c>
      <c r="M64" s="33">
        <f>M60*100/M25</f>
        <v>24</v>
      </c>
      <c r="N64" s="34">
        <f>N60*100/N25</f>
        <v>59.09090909090909</v>
      </c>
      <c r="O64" s="33">
        <f>O60*100/O25</f>
        <v>16.666666666666668</v>
      </c>
      <c r="P64" s="34">
        <f>P60*100/P25</f>
        <v>50</v>
      </c>
      <c r="Q64" s="33" t="e">
        <f>Q60*100/Q25</f>
        <v>#DIV/0!</v>
      </c>
      <c r="R64" s="34">
        <f>R60*100/R25</f>
        <v>100</v>
      </c>
      <c r="S64" s="33">
        <f>S60*100/S25</f>
        <v>54.54545454545455</v>
      </c>
      <c r="T64" s="34">
        <f>T60*100/T25</f>
        <v>44.44444444444444</v>
      </c>
      <c r="U64" s="33">
        <f>U60*100/U25</f>
        <v>42.10526315789474</v>
      </c>
      <c r="V64" s="34">
        <f>V60*100/V25</f>
        <v>42.10526315789474</v>
      </c>
      <c r="W64" s="33">
        <f>W60*100/W25</f>
        <v>83.33333333333333</v>
      </c>
      <c r="X64" s="34">
        <f>X60*100/X25</f>
        <v>100</v>
      </c>
      <c r="Y64" s="33">
        <f>Y60*100/Y25</f>
        <v>13.043478260869565</v>
      </c>
      <c r="Z64" s="34">
        <f>Z60*100/Z25</f>
        <v>52.63157894736842</v>
      </c>
      <c r="AA64" s="33">
        <f>AA60*100/AA25</f>
        <v>2.816901408450704</v>
      </c>
      <c r="AB64" s="34">
        <f>AB60*100/AB25</f>
        <v>11.834319526627219</v>
      </c>
      <c r="AC64" s="33">
        <f>AC60*100/AC25</f>
        <v>25.423728813559322</v>
      </c>
      <c r="AD64" s="34">
        <f>AD60*100/AD25</f>
        <v>45.945945945945944</v>
      </c>
      <c r="AE64" s="33">
        <f>AE60*100/AE25</f>
        <v>3.0927835051546393</v>
      </c>
      <c r="AF64" s="34">
        <f>AF60*100/AF25</f>
        <v>58.333333333333336</v>
      </c>
      <c r="AG64" s="33">
        <f>AG60*100/AG25</f>
        <v>3.048780487804878</v>
      </c>
      <c r="AH64" s="34">
        <f>AH60*100/AH25</f>
        <v>7.453416149068323</v>
      </c>
      <c r="AI64" s="33">
        <f>AI60*100/AI25</f>
        <v>9.554140127388536</v>
      </c>
      <c r="AJ64" s="34">
        <f>AJ60*100/AJ25</f>
        <v>10.407239819004525</v>
      </c>
      <c r="AK64" s="33">
        <f>AK60*100/AK25</f>
        <v>5.797101449275362</v>
      </c>
      <c r="AL64" s="34">
        <f>AL60*100/AL25</f>
        <v>6.818181818181818</v>
      </c>
      <c r="AM64" s="33">
        <f>AM60*100/AM25</f>
        <v>100</v>
      </c>
      <c r="AN64" s="34">
        <f>AN60*100/AN25</f>
        <v>100</v>
      </c>
      <c r="AO64" s="33">
        <f>AO60*100/AO25</f>
        <v>16.666666666666668</v>
      </c>
      <c r="AP64" s="34">
        <f>AP60*100/AP25</f>
        <v>40</v>
      </c>
      <c r="AQ64" s="33">
        <f>AQ60*100/AQ25</f>
        <v>36.36363636363637</v>
      </c>
      <c r="AR64" s="34">
        <f>AR60*100/AR25</f>
        <v>50</v>
      </c>
      <c r="AS64" s="33">
        <f>AS60*100/AS25</f>
        <v>85.71428571428571</v>
      </c>
      <c r="AT64" s="34">
        <f>AT60*100/AT25</f>
        <v>33.92857142857143</v>
      </c>
      <c r="AU64" s="33">
        <f>AU60*100/AU25</f>
        <v>37.5</v>
      </c>
      <c r="AV64" s="34">
        <f>AV60*100/AV25</f>
        <v>25</v>
      </c>
      <c r="AW64" s="33">
        <f>AW60*100/AW25</f>
        <v>38.666666666666664</v>
      </c>
      <c r="AX64" s="34">
        <f>AX60*100/AX25</f>
        <v>72.85714285714286</v>
      </c>
      <c r="AY64" s="33">
        <f>AY60*100/AY25</f>
        <v>23.333333333333332</v>
      </c>
      <c r="AZ64" s="35">
        <f>AZ60*100/AZ25</f>
        <v>74.72527472527473</v>
      </c>
    </row>
    <row r="65" spans="1:52" s="36" customFormat="1" ht="12.75">
      <c r="A65" s="80"/>
      <c r="B65" s="36" t="s">
        <v>49</v>
      </c>
      <c r="C65" s="33">
        <f>C61*100/C26</f>
        <v>66.66666666666667</v>
      </c>
      <c r="D65" s="34">
        <f>D61*100/D26</f>
        <v>100</v>
      </c>
      <c r="E65" s="33">
        <f>E61*100/E26</f>
        <v>53.591160220994475</v>
      </c>
      <c r="F65" s="34">
        <f>F61*100/F26</f>
        <v>68.44919786096257</v>
      </c>
      <c r="G65" s="33">
        <f>G61*100/G26</f>
        <v>100</v>
      </c>
      <c r="H65" s="34">
        <f>H61*100/H26</f>
        <v>100</v>
      </c>
      <c r="I65" s="33">
        <f>I61*100/I26</f>
        <v>11.545372866127583</v>
      </c>
      <c r="J65" s="34">
        <f>J61*100/J26</f>
        <v>20.632911392405063</v>
      </c>
      <c r="K65" s="33">
        <f>K61*100/K26</f>
        <v>39.62264150943396</v>
      </c>
      <c r="L65" s="34">
        <f>L61*100/L26</f>
        <v>94.5945945945946</v>
      </c>
      <c r="M65" s="33">
        <f>M61*100/M26</f>
        <v>46.3768115942029</v>
      </c>
      <c r="N65" s="34">
        <f>N61*100/N26</f>
        <v>52.1551724137931</v>
      </c>
      <c r="O65" s="33">
        <f>O61*100/O26</f>
        <v>52.72727272727273</v>
      </c>
      <c r="P65" s="34">
        <f>P61*100/P26</f>
        <v>50.98039215686274</v>
      </c>
      <c r="Q65" s="33">
        <f>Q61*100/Q26</f>
        <v>81.81818181818181</v>
      </c>
      <c r="R65" s="34">
        <f>R61*100/R26</f>
        <v>86.36363636363636</v>
      </c>
      <c r="S65" s="33">
        <f>S61*100/S26</f>
        <v>95.45454545454545</v>
      </c>
      <c r="T65" s="34">
        <f>T61*100/T26</f>
        <v>90.9090909090909</v>
      </c>
      <c r="U65" s="33">
        <f>U61*100/U26</f>
        <v>80.88235294117646</v>
      </c>
      <c r="V65" s="34">
        <f>V61*100/V26</f>
        <v>77.91411042944786</v>
      </c>
      <c r="W65" s="33">
        <f>W61*100/W26</f>
        <v>78.35820895522389</v>
      </c>
      <c r="X65" s="34">
        <f>X61*100/X26</f>
        <v>80.1470588235294</v>
      </c>
      <c r="Y65" s="33">
        <f>Y61*100/Y26</f>
        <v>51.21951219512195</v>
      </c>
      <c r="Z65" s="34">
        <f>Z61*100/Z26</f>
        <v>73.33333333333333</v>
      </c>
      <c r="AA65" s="33">
        <f>AA61*100/AA26</f>
        <v>30.90909090909091</v>
      </c>
      <c r="AB65" s="34">
        <f>AB61*100/AB26</f>
        <v>46.51851851851852</v>
      </c>
      <c r="AC65" s="33">
        <f>AC61*100/AC26</f>
        <v>44.31137724550898</v>
      </c>
      <c r="AD65" s="34">
        <f>AD61*100/AD26</f>
        <v>61.53846153846154</v>
      </c>
      <c r="AE65" s="33">
        <f>AE61*100/AE26</f>
        <v>50.588235294117645</v>
      </c>
      <c r="AF65" s="34">
        <f>AF61*100/AF26</f>
        <v>78.40375586854461</v>
      </c>
      <c r="AG65" s="33">
        <f>AG61*100/AG26</f>
        <v>42.40837696335078</v>
      </c>
      <c r="AH65" s="34">
        <f>AH61*100/AH26</f>
        <v>64.7940074906367</v>
      </c>
      <c r="AI65" s="33">
        <f>AI61*100/AI26</f>
        <v>49.06666666666667</v>
      </c>
      <c r="AJ65" s="34">
        <f>AJ61*100/AJ26</f>
        <v>41.014799154334035</v>
      </c>
      <c r="AK65" s="33">
        <f>AK61*100/AK26</f>
        <v>44.86873508353222</v>
      </c>
      <c r="AL65" s="34">
        <f>AL61*100/AL26</f>
        <v>63.728813559322035</v>
      </c>
      <c r="AM65" s="33">
        <f>AM61*100/AM26</f>
        <v>100</v>
      </c>
      <c r="AN65" s="34">
        <f>AN61*100/AN26</f>
        <v>100</v>
      </c>
      <c r="AO65" s="33">
        <f>AO61*100/AO26</f>
        <v>53.44827586206897</v>
      </c>
      <c r="AP65" s="34">
        <f>AP61*100/AP26</f>
        <v>60.714285714285715</v>
      </c>
      <c r="AQ65" s="33">
        <f>AQ61*100/AQ26</f>
        <v>87.09677419354838</v>
      </c>
      <c r="AR65" s="34">
        <f>AR61*100/AR26</f>
        <v>83.95061728395062</v>
      </c>
      <c r="AS65" s="33">
        <f>AS61*100/AS26</f>
        <v>77.55102040816327</v>
      </c>
      <c r="AT65" s="34">
        <f>AT61*100/AT26</f>
        <v>57.142857142857146</v>
      </c>
      <c r="AU65" s="33">
        <f>AU61*100/AU26</f>
        <v>64</v>
      </c>
      <c r="AV65" s="34">
        <f>AV61*100/AV26</f>
        <v>49.66442953020134</v>
      </c>
      <c r="AW65" s="33">
        <f>AW61*100/AW26</f>
        <v>41.791044776119406</v>
      </c>
      <c r="AX65" s="34">
        <f>AX61*100/AX26</f>
        <v>56.06060606060606</v>
      </c>
      <c r="AY65" s="33">
        <f>AY61*100/AY26</f>
        <v>67.49226006191951</v>
      </c>
      <c r="AZ65" s="35">
        <f>AZ61*100/AZ26</f>
        <v>68.02030456852792</v>
      </c>
    </row>
    <row r="66" spans="1:52" s="36" customFormat="1" ht="12.75">
      <c r="A66" s="80"/>
      <c r="B66" s="36" t="s">
        <v>57</v>
      </c>
      <c r="C66" s="33">
        <f>(C60+C61)*100/(C25+C26)</f>
        <v>66.66666666666667</v>
      </c>
      <c r="D66" s="33">
        <f>(D60+D61)*100/(D25+D26)</f>
        <v>100</v>
      </c>
      <c r="E66" s="33">
        <f>(E60+E61)*100/(E25+E26)</f>
        <v>45.97156398104266</v>
      </c>
      <c r="F66" s="33">
        <f>(F60+F61)*100/(F25+F26)</f>
        <v>57.02127659574468</v>
      </c>
      <c r="G66" s="33">
        <f>(G60+G61)*100/(G25+G26)</f>
        <v>100</v>
      </c>
      <c r="H66" s="33">
        <f>(H60+H61)*100/(H25+H26)</f>
        <v>100</v>
      </c>
      <c r="I66" s="33">
        <f>(I60+I61)*100/(I25+I26)</f>
        <v>9.291121816930488</v>
      </c>
      <c r="J66" s="33">
        <f>(J60+J61)*100/(J25+J26)</f>
        <v>17.727272727272727</v>
      </c>
      <c r="K66" s="33">
        <f>(K60+K61)*100/(K25+K26)</f>
        <v>30</v>
      </c>
      <c r="L66" s="33">
        <f>(L60+L61)*100/(L25+L26)</f>
        <v>94.73684210526316</v>
      </c>
      <c r="M66" s="33">
        <f>(M60+M61)*100/(M25+M26)</f>
        <v>44.51827242524917</v>
      </c>
      <c r="N66" s="33">
        <f>(N60+N61)*100/(N25+N26)</f>
        <v>52.75590551181102</v>
      </c>
      <c r="O66" s="33">
        <f>(O60+O61)*100/(O25+O26)</f>
        <v>49.18032786885246</v>
      </c>
      <c r="P66" s="33">
        <f>(P60+P61)*100/(P25+P26)</f>
        <v>50.847457627118644</v>
      </c>
      <c r="Q66" s="33">
        <f>(Q60+Q61)*100/(Q25+Q26)</f>
        <v>81.81818181818181</v>
      </c>
      <c r="R66" s="33">
        <f>(R60+R61)*100/(R25+R26)</f>
        <v>86.95652173913044</v>
      </c>
      <c r="S66" s="33">
        <f>(S60+S61)*100/(S25+S26)</f>
        <v>81.81818181818181</v>
      </c>
      <c r="T66" s="33">
        <f>(T60+T61)*100/(T25+T26)</f>
        <v>70</v>
      </c>
      <c r="U66" s="33">
        <f>(U60+U61)*100/(U25+U26)</f>
        <v>77.57847533632287</v>
      </c>
      <c r="V66" s="33">
        <f>(V60+V61)*100/(V25+V26)</f>
        <v>74.17582417582418</v>
      </c>
      <c r="W66" s="33">
        <f>(W60+W61)*100/(W25+W26)</f>
        <v>78.57142857142857</v>
      </c>
      <c r="X66" s="33">
        <f>(X60+X61)*100/(X25+X26)</f>
        <v>80.98591549295774</v>
      </c>
      <c r="Y66" s="33">
        <f>(Y60+Y61)*100/(Y25+Y26)</f>
        <v>37.5</v>
      </c>
      <c r="Z66" s="33">
        <f>(Z60+Z61)*100/(Z25+Z26)</f>
        <v>67.1875</v>
      </c>
      <c r="AA66" s="33">
        <f>(AA60+AA61)*100/(AA25+AA26)</f>
        <v>23.715058611361588</v>
      </c>
      <c r="AB66" s="33">
        <f>(AB60+AB61)*100/(AB25+AB26)</f>
        <v>39.573459715639814</v>
      </c>
      <c r="AC66" s="33">
        <f>(AC60+AC61)*100/(AC25+AC26)</f>
        <v>39.38053097345133</v>
      </c>
      <c r="AD66" s="33">
        <f>(AD60+AD61)*100/(AD25+AD26)</f>
        <v>56.52173913043478</v>
      </c>
      <c r="AE66" s="33">
        <f>(AE60+AE61)*100/(AE25+AE26)</f>
        <v>37.5</v>
      </c>
      <c r="AF66" s="33">
        <f>(AF60+AF61)*100/(AF25+AF26)</f>
        <v>76.37130801687763</v>
      </c>
      <c r="AG66" s="33">
        <f>(AG60+AG61)*100/(AG25+AG26)</f>
        <v>30.586080586080588</v>
      </c>
      <c r="AH66" s="33">
        <f>(AH60+AH61)*100/(AH25+AH26)</f>
        <v>43.22429906542056</v>
      </c>
      <c r="AI66" s="33">
        <f>(AI60+AI61)*100/(AI25+AI26)</f>
        <v>37.40601503759399</v>
      </c>
      <c r="AJ66" s="33">
        <f>(AJ60+AJ61)*100/(AJ25+AJ26)</f>
        <v>31.26801152737752</v>
      </c>
      <c r="AK66" s="33">
        <f>(AK60+AK61)*100/(AK25+AK26)</f>
        <v>39.34426229508197</v>
      </c>
      <c r="AL66" s="33">
        <f>(AL60+AL61)*100/(AL25+AL26)</f>
        <v>56.342182890855455</v>
      </c>
      <c r="AM66" s="33">
        <f>(AM60+AM61)*100/(AM25+AM26)</f>
        <v>100</v>
      </c>
      <c r="AN66" s="33">
        <f>(AN60+AN61)*100/(AN25+AN26)</f>
        <v>100</v>
      </c>
      <c r="AO66" s="33">
        <f>(AO60+AO61)*100/(AO25+AO26)</f>
        <v>50</v>
      </c>
      <c r="AP66" s="33">
        <f>(AP60+AP61)*100/(AP25+AP26)</f>
        <v>57.57575757575758</v>
      </c>
      <c r="AQ66" s="33">
        <f>(AQ60+AQ61)*100/(AQ25+AQ26)</f>
        <v>79.45205479452055</v>
      </c>
      <c r="AR66" s="33">
        <f>(AR60+AR61)*100/(AR25+AR26)</f>
        <v>78.35051546391753</v>
      </c>
      <c r="AS66" s="33">
        <f>(AS60+AS61)*100/(AS25+AS26)</f>
        <v>78.57142857142857</v>
      </c>
      <c r="AT66" s="33">
        <f>(AT60+AT61)*100/(AT25+AT26)</f>
        <v>50.73891625615764</v>
      </c>
      <c r="AU66" s="33">
        <f>(AU60+AU61)*100/(AU25+AU26)</f>
        <v>62.03703703703704</v>
      </c>
      <c r="AV66" s="33">
        <f>(AV60+AV61)*100/(AV25+AV26)</f>
        <v>44.04145077720207</v>
      </c>
      <c r="AW66" s="33">
        <f>(AW60+AW61)*100/(AW25+AW26)</f>
        <v>41.21951219512195</v>
      </c>
      <c r="AX66" s="33">
        <f>(AX60+AX61)*100/(AX25+AX26)</f>
        <v>58.58369098712446</v>
      </c>
      <c r="AY66" s="33">
        <f>(AY60+AY61)*100/(AY25+AY26)</f>
        <v>60.574412532637076</v>
      </c>
      <c r="AZ66" s="37">
        <f>(AZ60+AZ61)*100/(AZ25+AZ26)</f>
        <v>69.27835051546391</v>
      </c>
    </row>
    <row r="67" spans="1:52" s="50" customFormat="1" ht="12.75">
      <c r="A67" s="81"/>
      <c r="B67" s="50" t="s">
        <v>34</v>
      </c>
      <c r="C67" s="51">
        <f>C62*100/C27</f>
        <v>66.66666666666667</v>
      </c>
      <c r="D67" s="52">
        <f>D62*100/D27</f>
        <v>100</v>
      </c>
      <c r="E67" s="51">
        <f>E62*100/E27</f>
        <v>45.97156398104266</v>
      </c>
      <c r="F67" s="52">
        <f>F62*100/F27</f>
        <v>57.02127659574468</v>
      </c>
      <c r="G67" s="51">
        <f>G62*100/G27</f>
        <v>100</v>
      </c>
      <c r="H67" s="52">
        <f>H62*100/H27</f>
        <v>100</v>
      </c>
      <c r="I67" s="51">
        <f>I62*100/I27</f>
        <v>9.291121816930488</v>
      </c>
      <c r="J67" s="52">
        <f>J62*100/J27</f>
        <v>17.727272727272727</v>
      </c>
      <c r="K67" s="51">
        <f>K62*100/K27</f>
        <v>30</v>
      </c>
      <c r="L67" s="52">
        <f>L62*100/L27</f>
        <v>94.73684210526316</v>
      </c>
      <c r="M67" s="51">
        <f>M62*100/M27</f>
        <v>44.51827242524917</v>
      </c>
      <c r="N67" s="52">
        <f>N62*100/N27</f>
        <v>52.75590551181102</v>
      </c>
      <c r="O67" s="51">
        <f>O62*100/O27</f>
        <v>49.18032786885246</v>
      </c>
      <c r="P67" s="52">
        <f>P62*100/P27</f>
        <v>50.847457627118644</v>
      </c>
      <c r="Q67" s="51">
        <f>Q62*100/Q27</f>
        <v>81.81818181818181</v>
      </c>
      <c r="R67" s="52">
        <f>R62*100/R27</f>
        <v>86.95652173913044</v>
      </c>
      <c r="S67" s="51">
        <f>S62*100/S27</f>
        <v>81.81818181818181</v>
      </c>
      <c r="T67" s="52">
        <f>T62*100/T27</f>
        <v>70</v>
      </c>
      <c r="U67" s="51">
        <f>U62*100/U27</f>
        <v>79.42028985507247</v>
      </c>
      <c r="V67" s="52">
        <f>V62*100/V27</f>
        <v>77.92642140468227</v>
      </c>
      <c r="W67" s="51">
        <f>W62*100/W27</f>
        <v>72.91666666666667</v>
      </c>
      <c r="X67" s="52">
        <f>X62*100/X27</f>
        <v>78.44827586206897</v>
      </c>
      <c r="Y67" s="51">
        <f>Y62*100/Y27</f>
        <v>44.5945945945946</v>
      </c>
      <c r="Z67" s="52">
        <f>Z62*100/Z27</f>
        <v>66.90140845070422</v>
      </c>
      <c r="AA67" s="51">
        <f>AA62*100/AA27</f>
        <v>27.031375703942075</v>
      </c>
      <c r="AB67" s="52">
        <f>AB62*100/AB27</f>
        <v>43.38235294117647</v>
      </c>
      <c r="AC67" s="51">
        <f>AC62*100/AC27</f>
        <v>42.028985507246375</v>
      </c>
      <c r="AD67" s="52">
        <f>AD62*100/AD27</f>
        <v>56.1764705882353</v>
      </c>
      <c r="AE67" s="51">
        <f>AE62*100/AE27</f>
        <v>53.60281195079086</v>
      </c>
      <c r="AF67" s="52">
        <f>AF62*100/AF27</f>
        <v>65.30920060331825</v>
      </c>
      <c r="AG67" s="51">
        <f>AG62*100/AG27</f>
        <v>30.586080586080588</v>
      </c>
      <c r="AH67" s="52">
        <f>AH62*100/AH27</f>
        <v>43.22429906542056</v>
      </c>
      <c r="AI67" s="51">
        <f>AI62*100/AI27</f>
        <v>37.40601503759399</v>
      </c>
      <c r="AJ67" s="52">
        <f>AJ62*100/AJ27</f>
        <v>31.26801152737752</v>
      </c>
      <c r="AK67" s="51">
        <f>AK62*100/AK27</f>
        <v>39.34426229508197</v>
      </c>
      <c r="AL67" s="52">
        <f>AL62*100/AL27</f>
        <v>56.342182890855455</v>
      </c>
      <c r="AM67" s="51">
        <f>AM62*100/AM27</f>
        <v>100</v>
      </c>
      <c r="AN67" s="52">
        <f>AN62*100/AN27</f>
        <v>100</v>
      </c>
      <c r="AO67" s="51">
        <f>AO62*100/AO27</f>
        <v>50</v>
      </c>
      <c r="AP67" s="52">
        <f>AP62*100/AP27</f>
        <v>57.57575757575758</v>
      </c>
      <c r="AQ67" s="51">
        <f>AQ62*100/AQ27</f>
        <v>79.45205479452055</v>
      </c>
      <c r="AR67" s="52">
        <f>AR62*100/AR27</f>
        <v>78.35051546391753</v>
      </c>
      <c r="AS67" s="51">
        <f>AS62*100/AS27</f>
        <v>78.90625</v>
      </c>
      <c r="AT67" s="52">
        <f>AT62*100/AT27</f>
        <v>52.96803652968037</v>
      </c>
      <c r="AU67" s="51">
        <f>AU62*100/AU27</f>
        <v>64.16666666666667</v>
      </c>
      <c r="AV67" s="52">
        <f>AV62*100/AV27</f>
        <v>46.34146341463415</v>
      </c>
      <c r="AW67" s="51">
        <f>AW62*100/AW27</f>
        <v>40.847784200385355</v>
      </c>
      <c r="AX67" s="52">
        <f>AX62*100/AX27</f>
        <v>52.807283763277695</v>
      </c>
      <c r="AY67" s="51">
        <f>AY62*100/AY27</f>
        <v>61.81172291296625</v>
      </c>
      <c r="AZ67" s="53">
        <f>AZ62*100/AZ27</f>
        <v>72.1556886227545</v>
      </c>
    </row>
    <row r="68" spans="1:52" s="32" customFormat="1" ht="12.75">
      <c r="A68" s="54"/>
      <c r="C68" s="33"/>
      <c r="D68" s="34"/>
      <c r="E68" s="33"/>
      <c r="F68" s="34"/>
      <c r="G68" s="33"/>
      <c r="H68" s="34"/>
      <c r="I68" s="33"/>
      <c r="J68" s="34"/>
      <c r="K68" s="33"/>
      <c r="L68" s="34"/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4"/>
      <c r="AA68" s="33"/>
      <c r="AB68" s="34"/>
      <c r="AC68" s="33"/>
      <c r="AD68" s="34"/>
      <c r="AE68" s="33"/>
      <c r="AF68" s="34"/>
      <c r="AG68" s="33"/>
      <c r="AH68" s="34"/>
      <c r="AI68" s="33"/>
      <c r="AJ68" s="34"/>
      <c r="AK68" s="33"/>
      <c r="AL68" s="34"/>
      <c r="AM68" s="33"/>
      <c r="AN68" s="34"/>
      <c r="AO68" s="33"/>
      <c r="AP68" s="34"/>
      <c r="AQ68" s="33"/>
      <c r="AR68" s="34"/>
      <c r="AS68" s="33"/>
      <c r="AT68" s="34"/>
      <c r="AU68" s="33"/>
      <c r="AV68" s="34"/>
      <c r="AW68" s="33"/>
      <c r="AX68" s="34"/>
      <c r="AY68" s="33"/>
      <c r="AZ68" s="35"/>
    </row>
    <row r="69" spans="1:52" s="36" customFormat="1" ht="12.75">
      <c r="A69" s="54"/>
      <c r="C69" s="33"/>
      <c r="D69" s="34"/>
      <c r="E69" s="33"/>
      <c r="F69" s="34"/>
      <c r="G69" s="33"/>
      <c r="H69" s="34"/>
      <c r="I69" s="33"/>
      <c r="J69" s="34"/>
      <c r="K69" s="33"/>
      <c r="L69" s="34"/>
      <c r="M69" s="33"/>
      <c r="N69" s="34"/>
      <c r="O69" s="33"/>
      <c r="P69" s="34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4"/>
      <c r="AE69" s="33"/>
      <c r="AF69" s="34"/>
      <c r="AG69" s="33"/>
      <c r="AH69" s="34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5"/>
    </row>
    <row r="70" spans="1:52" s="56" customFormat="1" ht="12.75">
      <c r="A70" s="55" t="s">
        <v>60</v>
      </c>
      <c r="C70" s="25"/>
      <c r="D70" s="21"/>
      <c r="E70" s="25"/>
      <c r="F70" s="21"/>
      <c r="G70" s="25"/>
      <c r="H70" s="21"/>
      <c r="I70" s="25"/>
      <c r="J70" s="21"/>
      <c r="K70" s="25"/>
      <c r="L70" s="21"/>
      <c r="M70" s="25"/>
      <c r="N70" s="21"/>
      <c r="O70" s="25"/>
      <c r="P70" s="21"/>
      <c r="Q70" s="25"/>
      <c r="R70" s="21"/>
      <c r="S70" s="25"/>
      <c r="T70" s="21"/>
      <c r="U70" s="25"/>
      <c r="V70" s="21"/>
      <c r="W70" s="25"/>
      <c r="X70" s="21"/>
      <c r="Y70" s="25"/>
      <c r="Z70" s="21"/>
      <c r="AA70" s="25"/>
      <c r="AB70" s="21"/>
      <c r="AC70" s="25"/>
      <c r="AD70" s="21"/>
      <c r="AE70" s="25"/>
      <c r="AF70" s="21"/>
      <c r="AG70" s="25"/>
      <c r="AH70" s="21"/>
      <c r="AI70" s="25"/>
      <c r="AJ70" s="21"/>
      <c r="AK70" s="25"/>
      <c r="AL70" s="21"/>
      <c r="AM70" s="25"/>
      <c r="AN70" s="21"/>
      <c r="AO70" s="25"/>
      <c r="AP70" s="21"/>
      <c r="AQ70" s="25"/>
      <c r="AR70" s="21"/>
      <c r="AS70" s="25"/>
      <c r="AT70" s="21"/>
      <c r="AU70" s="25"/>
      <c r="AV70" s="21"/>
      <c r="AW70" s="25"/>
      <c r="AX70" s="21"/>
      <c r="AY70" s="25"/>
      <c r="AZ70" s="22"/>
    </row>
    <row r="71" spans="1:52" s="28" customFormat="1" ht="12" customHeight="1">
      <c r="A71" s="69" t="s">
        <v>61</v>
      </c>
      <c r="B71" s="28" t="s">
        <v>30</v>
      </c>
      <c r="C71" s="29" t="e">
        <f>C85/(C5-C17)</f>
        <v>#DIV/0!</v>
      </c>
      <c r="D71" s="30" t="e">
        <f>D85/(D5-D17)</f>
        <v>#DIV/0!</v>
      </c>
      <c r="E71" s="29" t="e">
        <f>E85/(E5-E17)</f>
        <v>#DIV/0!</v>
      </c>
      <c r="F71" s="30" t="e">
        <f>F85/(F5-F17)</f>
        <v>#DIV/0!</v>
      </c>
      <c r="G71" s="29" t="e">
        <f>G85/(G5-G17)</f>
        <v>#DIV/0!</v>
      </c>
      <c r="H71" s="30" t="e">
        <f>H85/(H5-H17)</f>
        <v>#DIV/0!</v>
      </c>
      <c r="I71" s="29" t="e">
        <f>I85/(I5-I17)</f>
        <v>#DIV/0!</v>
      </c>
      <c r="J71" s="30" t="e">
        <f>J85/(J5-J17)</f>
        <v>#DIV/0!</v>
      </c>
      <c r="K71" s="29" t="e">
        <f>K85/(K5-K17)</f>
        <v>#DIV/0!</v>
      </c>
      <c r="L71" s="30" t="e">
        <f>L85/(L5-L17)</f>
        <v>#DIV/0!</v>
      </c>
      <c r="M71" s="29" t="e">
        <f>M85/(M5-M17)</f>
        <v>#DIV/0!</v>
      </c>
      <c r="N71" s="30" t="e">
        <f>N85/(N5-N17)</f>
        <v>#DIV/0!</v>
      </c>
      <c r="O71" s="29" t="e">
        <f>O85/(O5-O17)</f>
        <v>#DIV/0!</v>
      </c>
      <c r="P71" s="30" t="e">
        <f>P85/(P5-P17)</f>
        <v>#DIV/0!</v>
      </c>
      <c r="Q71" s="29" t="e">
        <f>Q85/(Q5-Q17)</f>
        <v>#DIV/0!</v>
      </c>
      <c r="R71" s="30" t="e">
        <f>R85/(R5-R17)</f>
        <v>#DIV/0!</v>
      </c>
      <c r="S71" s="29" t="e">
        <f>S85/(S5-S17)</f>
        <v>#DIV/0!</v>
      </c>
      <c r="T71" s="30" t="e">
        <f>T85/(T5-T17)</f>
        <v>#DIV/0!</v>
      </c>
      <c r="U71" s="29" t="e">
        <f>U85/(U5-U17)</f>
        <v>#DIV/0!</v>
      </c>
      <c r="V71" s="30" t="e">
        <f>V85/(V5-V17)</f>
        <v>#DIV/0!</v>
      </c>
      <c r="W71" s="29" t="e">
        <f>W85/(W5-W17)</f>
        <v>#DIV/0!</v>
      </c>
      <c r="X71" s="30" t="e">
        <f>X85/(X5-X17)</f>
        <v>#DIV/0!</v>
      </c>
      <c r="Y71" s="29" t="e">
        <f>Y85/(Y5-Y17)</f>
        <v>#DIV/0!</v>
      </c>
      <c r="Z71" s="30" t="e">
        <f>Z85/(Z5-Z17)</f>
        <v>#DIV/0!</v>
      </c>
      <c r="AA71" s="29" t="e">
        <f>AA85/(AA5-AA17)</f>
        <v>#DIV/0!</v>
      </c>
      <c r="AB71" s="30" t="e">
        <f>AB85/(AB5-AB17)</f>
        <v>#DIV/0!</v>
      </c>
      <c r="AC71" s="29">
        <f>AC85/(AC5-AC17)</f>
        <v>1</v>
      </c>
      <c r="AD71" s="30">
        <f>AD85/(AD5-AD17)</f>
        <v>1</v>
      </c>
      <c r="AE71" s="29" t="e">
        <f>AE85/(AE5-AE17)</f>
        <v>#DIV/0!</v>
      </c>
      <c r="AF71" s="30" t="e">
        <f>AF85/(AF5-AF17)</f>
        <v>#DIV/0!</v>
      </c>
      <c r="AG71" s="29" t="e">
        <f>AG85/(AG5-AG17)</f>
        <v>#DIV/0!</v>
      </c>
      <c r="AH71" s="30" t="e">
        <f>AH85/(AH5-AH17)</f>
        <v>#DIV/0!</v>
      </c>
      <c r="AI71" s="29" t="e">
        <f>AI85/(AI5-AI17)</f>
        <v>#DIV/0!</v>
      </c>
      <c r="AJ71" s="30" t="e">
        <f>AJ85/(AJ5-AJ17)</f>
        <v>#DIV/0!</v>
      </c>
      <c r="AK71" s="29" t="e">
        <f>AK85/(AK5-AK17)</f>
        <v>#DIV/0!</v>
      </c>
      <c r="AL71" s="30" t="e">
        <f>AL85/(AL5-AL17)</f>
        <v>#DIV/0!</v>
      </c>
      <c r="AM71" s="29" t="e">
        <f>AM85/(AM5-AM17)</f>
        <v>#DIV/0!</v>
      </c>
      <c r="AN71" s="30" t="e">
        <f>AN85/(AN5-AN17)</f>
        <v>#DIV/0!</v>
      </c>
      <c r="AO71" s="29" t="e">
        <f>AO85/(AO5-AO17)</f>
        <v>#DIV/0!</v>
      </c>
      <c r="AP71" s="30" t="e">
        <f>AP85/(AP5-AP17)</f>
        <v>#DIV/0!</v>
      </c>
      <c r="AQ71" s="29" t="e">
        <f>AQ85/(AQ5-AQ17)</f>
        <v>#DIV/0!</v>
      </c>
      <c r="AR71" s="30" t="e">
        <f>AR85/(AR5-AR17)</f>
        <v>#DIV/0!</v>
      </c>
      <c r="AS71" s="29">
        <f>AS85/(AS5-AS17)</f>
        <v>1</v>
      </c>
      <c r="AT71" s="30">
        <f>AT85/(AT5-AT17)</f>
        <v>1</v>
      </c>
      <c r="AU71" s="29">
        <f>AU85/(AU5-AU17)</f>
        <v>1</v>
      </c>
      <c r="AV71" s="30">
        <f>AV85/(AV5-AV17)</f>
        <v>1</v>
      </c>
      <c r="AW71" s="29" t="e">
        <f>AW85/(AW5-AW17)</f>
        <v>#DIV/0!</v>
      </c>
      <c r="AX71" s="30" t="e">
        <f>AX85/(AX5-AX17)</f>
        <v>#DIV/0!</v>
      </c>
      <c r="AY71" s="29" t="e">
        <f>AY85/(AY5-AY17)</f>
        <v>#DIV/0!</v>
      </c>
      <c r="AZ71" s="31" t="e">
        <f>AZ85/(AZ5-AZ17)</f>
        <v>#DIV/0!</v>
      </c>
    </row>
    <row r="72" spans="1:52" s="32" customFormat="1" ht="12" customHeight="1">
      <c r="A72" s="70"/>
      <c r="B72" s="32" t="s">
        <v>27</v>
      </c>
      <c r="C72" s="33" t="e">
        <f>C86/(C2-C18)</f>
        <v>#DIV/0!</v>
      </c>
      <c r="D72" s="34" t="e">
        <f>D86/(C2-C18)</f>
        <v>#DIV/0!</v>
      </c>
      <c r="E72" s="33">
        <f>E86/(E2-E18)</f>
        <v>1</v>
      </c>
      <c r="F72" s="34">
        <f>F86/(E2-E18)</f>
        <v>1</v>
      </c>
      <c r="G72" s="33">
        <f>G86/(G2-G18)</f>
        <v>0.2857142857142857</v>
      </c>
      <c r="H72" s="34">
        <f>H86/(G2-G18)</f>
        <v>1</v>
      </c>
      <c r="I72" s="33">
        <f>I86/(I2-I18)</f>
        <v>0.6</v>
      </c>
      <c r="J72" s="34">
        <f>J86/(I2-I18)</f>
        <v>0.8</v>
      </c>
      <c r="K72" s="33" t="e">
        <f>K86/(K2-K18)</f>
        <v>#DIV/0!</v>
      </c>
      <c r="L72" s="34" t="e">
        <f>L86/(K2-K18)</f>
        <v>#DIV/0!</v>
      </c>
      <c r="M72" s="33">
        <f>M86/(M2-M18)</f>
        <v>0.4166666666666667</v>
      </c>
      <c r="N72" s="34">
        <f>N86/(M2-M18)</f>
        <v>0.9166666666666666</v>
      </c>
      <c r="O72" s="33">
        <f>O86/(O2-O18)</f>
        <v>0.6666666666666666</v>
      </c>
      <c r="P72" s="34">
        <f>P86/(O2-O18)</f>
        <v>1</v>
      </c>
      <c r="Q72" s="33">
        <f>Q86/(Q2-Q18)</f>
        <v>0</v>
      </c>
      <c r="R72" s="34">
        <f>R86/(Q2-Q18)</f>
        <v>1</v>
      </c>
      <c r="S72" s="33">
        <f>S86/(S2-S18)</f>
        <v>1</v>
      </c>
      <c r="T72" s="34">
        <f>T86/(S2-S18)</f>
        <v>1</v>
      </c>
      <c r="U72" s="33">
        <f>U86/(U2-U18)</f>
        <v>1</v>
      </c>
      <c r="V72" s="34">
        <f>V86/(U2-U18)</f>
        <v>1</v>
      </c>
      <c r="W72" s="33">
        <f>W86/(W2-W18)</f>
        <v>0.75</v>
      </c>
      <c r="X72" s="34">
        <f>X86/(W2-W18)</f>
        <v>1</v>
      </c>
      <c r="Y72" s="33">
        <f>Y86/(Y2-Y18)</f>
        <v>1</v>
      </c>
      <c r="Z72" s="34">
        <f>Z86/(Y2-Y18)</f>
        <v>1</v>
      </c>
      <c r="AA72" s="33">
        <f>AA86/(AA2-AA18)</f>
        <v>0.9375</v>
      </c>
      <c r="AB72" s="34">
        <f>AB86/(AA2-AA18)</f>
        <v>1</v>
      </c>
      <c r="AC72" s="33">
        <f>AC86/(AC2-AC18)</f>
        <v>0.9375</v>
      </c>
      <c r="AD72" s="34">
        <f>AD86/(AC2-AC18)</f>
        <v>1</v>
      </c>
      <c r="AE72" s="33">
        <f>AE86/(AE2-AE18)</f>
        <v>0.5</v>
      </c>
      <c r="AF72" s="34">
        <f>AF86/(AE2-AE18)</f>
        <v>1</v>
      </c>
      <c r="AG72" s="33">
        <f>AG86/(AG2-AG18)</f>
        <v>0.6666666666666666</v>
      </c>
      <c r="AH72" s="34">
        <f>AH86/(AG2-AG18)</f>
        <v>0.75</v>
      </c>
      <c r="AI72" s="33">
        <f>AI86/(AI2-AI18)</f>
        <v>0.2857142857142857</v>
      </c>
      <c r="AJ72" s="34">
        <f>AJ86/(AI2-AI18)</f>
        <v>0.5714285714285714</v>
      </c>
      <c r="AK72" s="33">
        <f>AK86/(AK2-AK18)</f>
        <v>0.45454545454545453</v>
      </c>
      <c r="AL72" s="34">
        <f>AL86/(AK2-AK18)</f>
        <v>0.2727272727272727</v>
      </c>
      <c r="AM72" s="33">
        <f>AM86/(AM2-AM18)</f>
        <v>0.3333333333333333</v>
      </c>
      <c r="AN72" s="34">
        <f>AN86/(AM2-AM18)</f>
        <v>0.3333333333333333</v>
      </c>
      <c r="AO72" s="33">
        <f>AO86/(AO2-AO18)</f>
        <v>0.25</v>
      </c>
      <c r="AP72" s="34">
        <f>AP86/(AO2-AO18)</f>
        <v>1</v>
      </c>
      <c r="AQ72" s="33">
        <f>AQ86/(AQ2-AQ18)</f>
        <v>0.5</v>
      </c>
      <c r="AR72" s="34">
        <f>AR86/(AQ2-AQ18)</f>
        <v>1</v>
      </c>
      <c r="AS72" s="33">
        <f>AS86/(AS2-AS18)</f>
        <v>0</v>
      </c>
      <c r="AT72" s="34">
        <f>AT86/(AS2-AS18)</f>
        <v>1</v>
      </c>
      <c r="AU72" s="33">
        <f>AU86/(AU2-AU18)</f>
        <v>0.7142857142857143</v>
      </c>
      <c r="AV72" s="34">
        <f>AV86/(AU2-AU18)</f>
        <v>0.8571428571428571</v>
      </c>
      <c r="AW72" s="33">
        <f>AW86/(AW2-AW18)</f>
        <v>0.8181818181818182</v>
      </c>
      <c r="AX72" s="34">
        <f>AX86/(AW2-AW18)</f>
        <v>1</v>
      </c>
      <c r="AY72" s="33">
        <f>AY86/(AY2-AY18)</f>
        <v>0.875</v>
      </c>
      <c r="AZ72" s="35">
        <f>AZ86/(AY2-AY18)</f>
        <v>1</v>
      </c>
    </row>
    <row r="73" spans="1:52" s="36" customFormat="1" ht="12" customHeight="1">
      <c r="A73" s="70"/>
      <c r="B73" s="36" t="s">
        <v>49</v>
      </c>
      <c r="C73" s="33">
        <f>C87/(C10-C19)</f>
        <v>0</v>
      </c>
      <c r="D73" s="34">
        <f>D87/(C10-C19)</f>
        <v>0.6666666666666666</v>
      </c>
      <c r="E73" s="33">
        <f>E87/(E10-E19)</f>
        <v>0.6666666666666666</v>
      </c>
      <c r="F73" s="34">
        <f>F87/(E10-E19)</f>
        <v>0.6666666666666666</v>
      </c>
      <c r="G73" s="33" t="e">
        <f>G87/(G10-G19)</f>
        <v>#DIV/0!</v>
      </c>
      <c r="H73" s="34" t="e">
        <f>H87/(G10-G19)</f>
        <v>#DIV/0!</v>
      </c>
      <c r="I73" s="33">
        <f>I87/(I10-I19)</f>
        <v>0.7916666666666666</v>
      </c>
      <c r="J73" s="34">
        <f>J87/(I10-I19)</f>
        <v>0.9166666666666666</v>
      </c>
      <c r="K73" s="33">
        <f>K87/(K10-K19)</f>
        <v>0.5714285714285714</v>
      </c>
      <c r="L73" s="34">
        <f>L87/(K10-K19)</f>
        <v>0.5714285714285714</v>
      </c>
      <c r="M73" s="33">
        <f>M87/(M10-M19)</f>
        <v>0.9642857142857143</v>
      </c>
      <c r="N73" s="34">
        <f>N87/(M10-M19)</f>
        <v>1</v>
      </c>
      <c r="O73" s="33">
        <f>O87/(O10-O19)</f>
        <v>1</v>
      </c>
      <c r="P73" s="34">
        <f>P87/(O10-O19)</f>
        <v>1</v>
      </c>
      <c r="Q73" s="33">
        <f>Q87/(Q10-Q19)</f>
        <v>1</v>
      </c>
      <c r="R73" s="34">
        <f>R87/(Q10-Q19)</f>
        <v>1</v>
      </c>
      <c r="S73" s="33">
        <f>S87/(S10-S19)</f>
        <v>1</v>
      </c>
      <c r="T73" s="34">
        <f>T87/(S10-S19)</f>
        <v>1</v>
      </c>
      <c r="U73" s="33">
        <f>U87/(U10-U19)</f>
        <v>0.5833333333333334</v>
      </c>
      <c r="V73" s="34">
        <f>V87/(U10-U19)</f>
        <v>0.5833333333333334</v>
      </c>
      <c r="W73" s="33">
        <f>W87/(W10-W19)</f>
        <v>0.8333333333333334</v>
      </c>
      <c r="X73" s="34">
        <f>X87/(W10-W19)</f>
        <v>0.8333333333333334</v>
      </c>
      <c r="Y73" s="33">
        <f>Y87/(Y10-Y19)</f>
        <v>0.8181818181818182</v>
      </c>
      <c r="Z73" s="34">
        <f>Z87/(Y10-Y19)</f>
        <v>0.8181818181818182</v>
      </c>
      <c r="AA73" s="33">
        <f>AA87/(AA10-AA19)</f>
        <v>0.6842105263157895</v>
      </c>
      <c r="AB73" s="34">
        <f>AB87/(AA10-AA19)</f>
        <v>0.9473684210526315</v>
      </c>
      <c r="AC73" s="33">
        <f>AC87/(AC10-AC19)</f>
        <v>0.8947368421052632</v>
      </c>
      <c r="AD73" s="34">
        <f>AD87/(AC10-AC19)</f>
        <v>0.9473684210526315</v>
      </c>
      <c r="AE73" s="33">
        <f>AE87/(AE10-AE19)</f>
        <v>0.6956521739130435</v>
      </c>
      <c r="AF73" s="34">
        <f>AF87/(AE10-AE19)</f>
        <v>0.8260869565217391</v>
      </c>
      <c r="AG73" s="33">
        <f>AG87/(AG10-AG19)</f>
        <v>0.8333333333333334</v>
      </c>
      <c r="AH73" s="34">
        <f>AH87/(AG10-AG19)</f>
        <v>0.8333333333333334</v>
      </c>
      <c r="AI73" s="33">
        <f>AI87/(AI10-AI19)</f>
        <v>0.3125</v>
      </c>
      <c r="AJ73" s="34">
        <f>AJ87/(AI10-AI19)</f>
        <v>0.5</v>
      </c>
      <c r="AK73" s="33">
        <f>AK87/(AK10-AK19)</f>
        <v>1</v>
      </c>
      <c r="AL73" s="34">
        <f>AL87/(AK10-AK19)</f>
        <v>0.75</v>
      </c>
      <c r="AM73" s="33">
        <f>AM87/(AM10-AM19)</f>
        <v>1</v>
      </c>
      <c r="AN73" s="34">
        <f>AN87/(AM10-AM19)</f>
        <v>1</v>
      </c>
      <c r="AO73" s="33">
        <f>AO87/(AO10-AO19)</f>
        <v>0.875</v>
      </c>
      <c r="AP73" s="34">
        <f>AP87/(AO10-AO19)</f>
        <v>1</v>
      </c>
      <c r="AQ73" s="33">
        <f>AQ87/(AQ10-AQ19)</f>
        <v>0.875</v>
      </c>
      <c r="AR73" s="34">
        <f>AR87/(AQ10-AQ19)</f>
        <v>1</v>
      </c>
      <c r="AS73" s="33">
        <f>AS87/(AS10-AS19)</f>
        <v>0.9</v>
      </c>
      <c r="AT73" s="34">
        <f>AT87/(AS10-AS19)</f>
        <v>1</v>
      </c>
      <c r="AU73" s="33">
        <f>AU87/(AU10-AU19)</f>
        <v>1</v>
      </c>
      <c r="AV73" s="34">
        <f>AV87/(AU10-AU19)</f>
        <v>1</v>
      </c>
      <c r="AW73" s="33">
        <f>AW87/(AW10-AW19)</f>
        <v>0.5</v>
      </c>
      <c r="AX73" s="34">
        <f>AX87/(AW10-AW19)</f>
        <v>0.7857142857142857</v>
      </c>
      <c r="AY73" s="33">
        <f>AY87/(AY10-AY19)</f>
        <v>0.5714285714285714</v>
      </c>
      <c r="AZ73" s="35">
        <f>AZ87/(AY10-AY19)</f>
        <v>0.7857142857142857</v>
      </c>
    </row>
    <row r="74" spans="1:52" s="36" customFormat="1" ht="12" customHeight="1">
      <c r="A74" s="70"/>
      <c r="B74" s="36" t="s">
        <v>57</v>
      </c>
      <c r="C74" s="33">
        <f>C88/(C2+C3+C4-C18-C19)</f>
        <v>0</v>
      </c>
      <c r="D74" s="34">
        <f>D88/(C2+C3+C4-C18-C19)</f>
        <v>0.6666666666666666</v>
      </c>
      <c r="E74" s="33">
        <f>E88/(E2+E3+E4-E18-E19)</f>
        <v>0.8333333333333334</v>
      </c>
      <c r="F74" s="34">
        <f>F88/(E2+E3+E4-E18-E19)</f>
        <v>0.8333333333333334</v>
      </c>
      <c r="G74" s="33">
        <f>G88/(G2+G3+G4-G18-G19)</f>
        <v>0.2857142857142857</v>
      </c>
      <c r="H74" s="34">
        <f>H88/(G2+G3+G4-G18-G19)</f>
        <v>1</v>
      </c>
      <c r="I74" s="33">
        <f>I88/(I2+I3+I4-I18-I19)</f>
        <v>0.7352941176470589</v>
      </c>
      <c r="J74" s="34">
        <f>J88/(I2+I3+I4-I18-I19)</f>
        <v>0.8823529411764706</v>
      </c>
      <c r="K74" s="33">
        <f>K88/(K2+K3+K4-K18-K19)</f>
        <v>0.5714285714285714</v>
      </c>
      <c r="L74" s="34">
        <f>L88/(K2+K3+K4-K18-K19)</f>
        <v>0.5714285714285714</v>
      </c>
      <c r="M74" s="33">
        <f>M88/(M2+M3+M4-M18-M19)</f>
        <v>0.8</v>
      </c>
      <c r="N74" s="34">
        <f>N88/(M2+M3+M4-M18-M19)</f>
        <v>0.975</v>
      </c>
      <c r="O74" s="33">
        <f>O88/(O2+O3+O4-O18-O19)</f>
        <v>0.9473684210526315</v>
      </c>
      <c r="P74" s="34">
        <f>P88/(O2+O3+O4-O18-O19)</f>
        <v>1</v>
      </c>
      <c r="Q74" s="33">
        <f>Q88/(Q2+Q3+Q4-Q18-Q19)</f>
        <v>0.5</v>
      </c>
      <c r="R74" s="34">
        <f>R88/(Q2+Q3+Q4-Q18-Q19)</f>
        <v>1</v>
      </c>
      <c r="S74" s="33">
        <f>S88/(S2+S3+S4-S18-S19)</f>
        <v>1</v>
      </c>
      <c r="T74" s="34">
        <f>T88/(S2+S3+S4-S18-S19)</f>
        <v>1</v>
      </c>
      <c r="U74" s="33">
        <f>U88/(U2+U3+U4-U18-U19)</f>
        <v>0.7222222222222222</v>
      </c>
      <c r="V74" s="34">
        <f>V88/(U2+U3+U4-U18-U19)</f>
        <v>0.7222222222222222</v>
      </c>
      <c r="W74" s="33">
        <f>W88/(W2+W3+W4-W18-W19)</f>
        <v>0.8</v>
      </c>
      <c r="X74" s="34">
        <f>X88/(W2+W3+W4-W18-W19)</f>
        <v>0.9</v>
      </c>
      <c r="Y74" s="33">
        <f>Y88/(Y2+Y3+Y4-Y18-Y19)</f>
        <v>0.875</v>
      </c>
      <c r="Z74" s="34">
        <f>Z88/(Y2+Y3+Y4-Y18-Y19)</f>
        <v>0.875</v>
      </c>
      <c r="AA74" s="33">
        <f>AA88/(AA2+AA3+AA4-AA18-AA19)</f>
        <v>0.8</v>
      </c>
      <c r="AB74" s="34">
        <f>AB88/(AA2+AA3+AA4-AA18-AA19)</f>
        <v>0.9714285714285714</v>
      </c>
      <c r="AC74" s="33">
        <f>AC88/(AC2+AC3+AC4-AC18-AC19)</f>
        <v>0.9142857142857143</v>
      </c>
      <c r="AD74" s="34">
        <f>AD88/(AC2+AC3+AC4-AC18-AC19)</f>
        <v>0.9714285714285714</v>
      </c>
      <c r="AE74" s="33">
        <f>AE88/(AE2+AE3+AE4-AE18-AE19)</f>
        <v>0.6551724137931034</v>
      </c>
      <c r="AF74" s="34">
        <f>AF88/(AE2+AE3+AE4-AE18-AE19)</f>
        <v>0.8620689655172413</v>
      </c>
      <c r="AG74" s="33">
        <f>AG88/(AG2+AG3+AG4-AG18-AG19)</f>
        <v>0.7666666666666667</v>
      </c>
      <c r="AH74" s="34">
        <f>AH88/(AG2+AG3+AG4-AG18-AG19)</f>
        <v>0.8</v>
      </c>
      <c r="AI74" s="33">
        <f>AI88/(AI2+AI3+AI4-AI18-AI19)</f>
        <v>0.30434782608695654</v>
      </c>
      <c r="AJ74" s="34">
        <f>AJ88/(AI2+AI3+AI4-AI18-AI19)</f>
        <v>0.5217391304347826</v>
      </c>
      <c r="AK74" s="33">
        <f>AK88/(AK2+AK3+AK4-AK18-AK19)</f>
        <v>0.8064516129032258</v>
      </c>
      <c r="AL74" s="34">
        <f>AL88/(AK2+AK3+AK4-AK18-AK19)</f>
        <v>0.5806451612903226</v>
      </c>
      <c r="AM74" s="33">
        <f>AM88/(AM2+AM3+AM4-AM18-AM19)</f>
        <v>0.6923076923076923</v>
      </c>
      <c r="AN74" s="34">
        <f>AN88/(AM2+AM3+AM4-AM18-AM19)</f>
        <v>0.6923076923076923</v>
      </c>
      <c r="AO74" s="33">
        <f>AO88/(AO2+AO3+AO4-AO18-AO19)</f>
        <v>0.75</v>
      </c>
      <c r="AP74" s="34">
        <f>AP88/(AO2+AO3+AO4-AO18-AO19)</f>
        <v>1</v>
      </c>
      <c r="AQ74" s="33">
        <f>AQ88/(AQ2+AQ3+AQ4-AQ18-AQ19)</f>
        <v>0.7727272727272727</v>
      </c>
      <c r="AR74" s="34">
        <f>AR88/(AQ2+AQ3+AQ4-AQ18-AQ19)</f>
        <v>1</v>
      </c>
      <c r="AS74" s="33">
        <f>AS88/(AS2+AS3+AS4-AS18-AS19)</f>
        <v>0.5294117647058824</v>
      </c>
      <c r="AT74" s="34">
        <f>AT88/(AS2+AS3+AS4-AS18-AS19)</f>
        <v>1</v>
      </c>
      <c r="AU74" s="33">
        <f>AU88/(AU2+AU3+AU4-AU18-AU19)</f>
        <v>0.8823529411764706</v>
      </c>
      <c r="AV74" s="34">
        <f>AV88/(AU2+AU3+AU4-AU18-AU19)</f>
        <v>0.9411764705882353</v>
      </c>
      <c r="AW74" s="33">
        <f>AW88/(AW2+AW3+AW4-AW18-AW19)</f>
        <v>0.64</v>
      </c>
      <c r="AX74" s="34">
        <f>AX88/(AW2+AW3+AW4-AW18-AW19)</f>
        <v>0.88</v>
      </c>
      <c r="AY74" s="33">
        <f>AY88/(AY2+AY3+AY4-AY18-AY19)</f>
        <v>0.6818181818181818</v>
      </c>
      <c r="AZ74" s="35">
        <f>AZ88/(AY2+AY3+AY4-AY18-AY19)</f>
        <v>0.8636363636363636</v>
      </c>
    </row>
    <row r="75" spans="1:52" s="36" customFormat="1" ht="12" customHeight="1">
      <c r="A75" s="85"/>
      <c r="B75" s="36" t="s">
        <v>34</v>
      </c>
      <c r="C75" s="33">
        <f>C89/(C8-C20)</f>
        <v>0</v>
      </c>
      <c r="D75" s="34">
        <f>D89/(C8-C20)</f>
        <v>0.6666666666666666</v>
      </c>
      <c r="E75" s="33">
        <f>E89/(E8-E20)</f>
        <v>0.8333333333333334</v>
      </c>
      <c r="F75" s="34">
        <f>F89/(E8-E20)</f>
        <v>0.8333333333333334</v>
      </c>
      <c r="G75" s="33">
        <f>G89/(G8-G20)</f>
        <v>0.2857142857142857</v>
      </c>
      <c r="H75" s="34">
        <f>H89/(G8-G20)</f>
        <v>1</v>
      </c>
      <c r="I75" s="33">
        <f>I89/(I8-I20)</f>
        <v>0.7352941176470589</v>
      </c>
      <c r="J75" s="34">
        <f>J89/(I8-I20)</f>
        <v>0.8823529411764706</v>
      </c>
      <c r="K75" s="33">
        <f>K89/(K8-K20)</f>
        <v>0.5714285714285714</v>
      </c>
      <c r="L75" s="34">
        <f>L89/(K8-K20)</f>
        <v>0.5714285714285714</v>
      </c>
      <c r="M75" s="33">
        <f>M89/(M8-M20)</f>
        <v>0.8</v>
      </c>
      <c r="N75" s="34">
        <f>N89/(M8-M20)</f>
        <v>0.975</v>
      </c>
      <c r="O75" s="33">
        <f>O89/(O8-O20)</f>
        <v>0.9473684210526315</v>
      </c>
      <c r="P75" s="34">
        <f>P89/(O8-O20)</f>
        <v>1</v>
      </c>
      <c r="Q75" s="33">
        <f>Q89/(Q8-Q20)</f>
        <v>0.5</v>
      </c>
      <c r="R75" s="34">
        <f>R89/(Q8-Q20)</f>
        <v>1</v>
      </c>
      <c r="S75" s="33">
        <f>S89/(S8-S20)</f>
        <v>1</v>
      </c>
      <c r="T75" s="34">
        <f>T89/(S8-S20)</f>
        <v>1</v>
      </c>
      <c r="U75" s="33">
        <f>U89/(U8-U20)</f>
        <v>0.7222222222222222</v>
      </c>
      <c r="V75" s="34">
        <f>V89/(U8-U20)</f>
        <v>0.7222222222222222</v>
      </c>
      <c r="W75" s="33">
        <f>W89/(W8-W20)</f>
        <v>0.8</v>
      </c>
      <c r="X75" s="34">
        <f>X89/(W8-W20)</f>
        <v>0.9</v>
      </c>
      <c r="Y75" s="33">
        <f>Y89/(Y8-Y20)</f>
        <v>0.875</v>
      </c>
      <c r="Z75" s="34">
        <f>Z89/(Y8-Y20)</f>
        <v>0.875</v>
      </c>
      <c r="AA75" s="33">
        <f>AA89/(AA8-AA20)</f>
        <v>0.8</v>
      </c>
      <c r="AB75" s="34">
        <f>AB89/(AA8-AA20)</f>
        <v>0.9714285714285714</v>
      </c>
      <c r="AC75" s="33">
        <f>AC89/(AC8-AC20)</f>
        <v>0.918918918918919</v>
      </c>
      <c r="AD75" s="34">
        <f>AD89/(AC8-AC20)</f>
        <v>0.972972972972973</v>
      </c>
      <c r="AE75" s="33">
        <f>AE89/(AE8-AE20)</f>
        <v>0.6551724137931034</v>
      </c>
      <c r="AF75" s="34">
        <f>AF89/(AE8-AE20)</f>
        <v>0.8620689655172413</v>
      </c>
      <c r="AG75" s="33">
        <f>AG89/(AG8-AG20)</f>
        <v>0.7666666666666667</v>
      </c>
      <c r="AH75" s="34">
        <f>AH89/(AG8-AG20)</f>
        <v>0.8</v>
      </c>
      <c r="AI75" s="33">
        <f>AI89/(AI8-AI20)</f>
        <v>0.30434782608695654</v>
      </c>
      <c r="AJ75" s="34">
        <f>AJ89/(AI8-AI20)</f>
        <v>0.5217391304347826</v>
      </c>
      <c r="AK75" s="33">
        <f>AK89/(AK8-AK20)</f>
        <v>0.8064516129032258</v>
      </c>
      <c r="AL75" s="34">
        <f>AL89/(AK8-AK20)</f>
        <v>0.5806451612903226</v>
      </c>
      <c r="AM75" s="33">
        <f>AM89/(AM8-AM20)</f>
        <v>0.6923076923076923</v>
      </c>
      <c r="AN75" s="34">
        <f>AN89/(AM8-AM20)</f>
        <v>0.6923076923076923</v>
      </c>
      <c r="AO75" s="33">
        <f>AO89/(AO8-AO20)</f>
        <v>0.75</v>
      </c>
      <c r="AP75" s="34">
        <f>AP89/(AO8-AO20)</f>
        <v>1</v>
      </c>
      <c r="AQ75" s="33">
        <f>AQ89/(AQ8-AQ20)</f>
        <v>0.7727272727272727</v>
      </c>
      <c r="AR75" s="34">
        <f>AR89/(AQ8-AQ20)</f>
        <v>1</v>
      </c>
      <c r="AS75" s="33">
        <f>AS89/(AS8-AS20)</f>
        <v>0.5789473684210527</v>
      </c>
      <c r="AT75" s="34">
        <f>AT89/(AS8-AS20)</f>
        <v>1</v>
      </c>
      <c r="AU75" s="33">
        <f>AU89/(AU8-AU20)</f>
        <v>0.8947368421052632</v>
      </c>
      <c r="AV75" s="34">
        <f>AV89/(AU8-AU20)</f>
        <v>0.9473684210526315</v>
      </c>
      <c r="AW75" s="33">
        <f>AW89/(AW8-AW20)</f>
        <v>0.64</v>
      </c>
      <c r="AX75" s="34">
        <f>AX89/(AW8-AW20)</f>
        <v>0.88</v>
      </c>
      <c r="AY75" s="33">
        <f>AY89/(AY8-AY20)</f>
        <v>0.6818181818181818</v>
      </c>
      <c r="AZ75" s="35">
        <f>AZ89/(AY8-AY20)</f>
        <v>0.8636363636363636</v>
      </c>
    </row>
    <row r="76" spans="1:52" s="28" customFormat="1" ht="12.75">
      <c r="A76" s="69" t="s">
        <v>62</v>
      </c>
      <c r="B76" s="28" t="s">
        <v>30</v>
      </c>
      <c r="C76" s="29" t="e">
        <f>C85/C5</f>
        <v>#DIV/0!</v>
      </c>
      <c r="D76" s="29" t="e">
        <f>D85/C5</f>
        <v>#DIV/0!</v>
      </c>
      <c r="E76" s="29" t="e">
        <f>E85/E5</f>
        <v>#DIV/0!</v>
      </c>
      <c r="F76" s="29" t="e">
        <f>F85/E5</f>
        <v>#DIV/0!</v>
      </c>
      <c r="G76" s="29" t="e">
        <f>G85/G5</f>
        <v>#DIV/0!</v>
      </c>
      <c r="H76" s="29" t="e">
        <f>H85/G5</f>
        <v>#DIV/0!</v>
      </c>
      <c r="I76" s="29" t="e">
        <f>I85/I5</f>
        <v>#DIV/0!</v>
      </c>
      <c r="J76" s="29" t="e">
        <f>J85/I5</f>
        <v>#DIV/0!</v>
      </c>
      <c r="K76" s="29" t="e">
        <f>K85/K5</f>
        <v>#DIV/0!</v>
      </c>
      <c r="L76" s="29" t="e">
        <f>L85/K5</f>
        <v>#DIV/0!</v>
      </c>
      <c r="M76" s="29" t="e">
        <f>M85/M5</f>
        <v>#DIV/0!</v>
      </c>
      <c r="N76" s="29" t="e">
        <f>N85/M5</f>
        <v>#DIV/0!</v>
      </c>
      <c r="O76" s="29" t="e">
        <f>O85/O5</f>
        <v>#DIV/0!</v>
      </c>
      <c r="P76" s="29" t="e">
        <f>P85/O5</f>
        <v>#DIV/0!</v>
      </c>
      <c r="Q76" s="29" t="e">
        <f>Q85/Q5</f>
        <v>#DIV/0!</v>
      </c>
      <c r="R76" s="29" t="e">
        <f>R85/Q5</f>
        <v>#DIV/0!</v>
      </c>
      <c r="S76" s="29" t="e">
        <f>S85/S5</f>
        <v>#DIV/0!</v>
      </c>
      <c r="T76" s="29" t="e">
        <f>T85/S5</f>
        <v>#DIV/0!</v>
      </c>
      <c r="U76" s="29" t="e">
        <f>U85/U5</f>
        <v>#DIV/0!</v>
      </c>
      <c r="V76" s="29" t="e">
        <f>V85/U5</f>
        <v>#DIV/0!</v>
      </c>
      <c r="W76" s="29" t="e">
        <f>W85/W5</f>
        <v>#DIV/0!</v>
      </c>
      <c r="X76" s="29" t="e">
        <f>X85/W5</f>
        <v>#DIV/0!</v>
      </c>
      <c r="Y76" s="29" t="e">
        <f>Y85/Y5</f>
        <v>#DIV/0!</v>
      </c>
      <c r="Z76" s="29" t="e">
        <f>Z85/Y5</f>
        <v>#DIV/0!</v>
      </c>
      <c r="AA76" s="29" t="e">
        <f>AA85/AA5</f>
        <v>#DIV/0!</v>
      </c>
      <c r="AB76" s="29" t="e">
        <f>AB85/AA5</f>
        <v>#DIV/0!</v>
      </c>
      <c r="AC76" s="29">
        <f>AC85/AC5</f>
        <v>1</v>
      </c>
      <c r="AD76" s="29">
        <f>AD85/AC5</f>
        <v>1</v>
      </c>
      <c r="AE76" s="29" t="e">
        <f>AE85/AE5</f>
        <v>#DIV/0!</v>
      </c>
      <c r="AF76" s="29" t="e">
        <f>AF85/AE5</f>
        <v>#DIV/0!</v>
      </c>
      <c r="AG76" s="29" t="e">
        <f>AG85/AG5</f>
        <v>#DIV/0!</v>
      </c>
      <c r="AH76" s="29" t="e">
        <f>AH85/AG5</f>
        <v>#DIV/0!</v>
      </c>
      <c r="AI76" s="29" t="e">
        <f>AI85/AI5</f>
        <v>#DIV/0!</v>
      </c>
      <c r="AJ76" s="29" t="e">
        <f>AJ85/AI5</f>
        <v>#DIV/0!</v>
      </c>
      <c r="AK76" s="29" t="e">
        <f>AK85/AK5</f>
        <v>#DIV/0!</v>
      </c>
      <c r="AL76" s="29" t="e">
        <f>AL85/AK5</f>
        <v>#DIV/0!</v>
      </c>
      <c r="AM76" s="29" t="e">
        <f>AM85/AM5</f>
        <v>#DIV/0!</v>
      </c>
      <c r="AN76" s="29" t="e">
        <f>AN85/AM5</f>
        <v>#DIV/0!</v>
      </c>
      <c r="AO76" s="29" t="e">
        <f>AO85/AO5</f>
        <v>#DIV/0!</v>
      </c>
      <c r="AP76" s="29" t="e">
        <f>AP85/AO5</f>
        <v>#DIV/0!</v>
      </c>
      <c r="AQ76" s="29" t="e">
        <f>AQ85/AQ5</f>
        <v>#DIV/0!</v>
      </c>
      <c r="AR76" s="29" t="e">
        <f>AR85/AQ5</f>
        <v>#DIV/0!</v>
      </c>
      <c r="AS76" s="29">
        <f>AS85/AS5</f>
        <v>0.6666666666666666</v>
      </c>
      <c r="AT76" s="29">
        <f>AT85/AS5</f>
        <v>0.6666666666666666</v>
      </c>
      <c r="AU76" s="29">
        <f>AU85/AU5</f>
        <v>1</v>
      </c>
      <c r="AV76" s="29">
        <f>AV85/AU5</f>
        <v>1</v>
      </c>
      <c r="AW76" s="29" t="e">
        <f>AW85/AW5</f>
        <v>#DIV/0!</v>
      </c>
      <c r="AX76" s="29" t="e">
        <f>AX85/AW5</f>
        <v>#DIV/0!</v>
      </c>
      <c r="AY76" s="29" t="e">
        <f>AY85/AY5</f>
        <v>#DIV/0!</v>
      </c>
      <c r="AZ76" s="57" t="e">
        <f>AZ85/AY5</f>
        <v>#DIV/0!</v>
      </c>
    </row>
    <row r="77" spans="1:52" s="32" customFormat="1" ht="12.75">
      <c r="A77" s="70"/>
      <c r="B77" s="32" t="s">
        <v>27</v>
      </c>
      <c r="C77" s="33" t="e">
        <f>C86/C2</f>
        <v>#DIV/0!</v>
      </c>
      <c r="D77" s="33" t="e">
        <f>D86/C2</f>
        <v>#DIV/0!</v>
      </c>
      <c r="E77" s="33">
        <f>E86/E2</f>
        <v>1</v>
      </c>
      <c r="F77" s="33">
        <f>F86/E2</f>
        <v>1</v>
      </c>
      <c r="G77" s="33">
        <f>G86/G2</f>
        <v>0.2857142857142857</v>
      </c>
      <c r="H77" s="33">
        <f>H86/G2</f>
        <v>1</v>
      </c>
      <c r="I77" s="33">
        <f>I86/I2</f>
        <v>0.42857142857142855</v>
      </c>
      <c r="J77" s="33">
        <f>J86/I2</f>
        <v>0.5714285714285714</v>
      </c>
      <c r="K77" s="33" t="e">
        <f>K86/K2</f>
        <v>#DIV/0!</v>
      </c>
      <c r="L77" s="33" t="e">
        <f>L86/K2</f>
        <v>#DIV/0!</v>
      </c>
      <c r="M77" s="33">
        <f>M86/M2</f>
        <v>0.4166666666666667</v>
      </c>
      <c r="N77" s="33">
        <f>N86/M2</f>
        <v>0.9166666666666666</v>
      </c>
      <c r="O77" s="33">
        <f>O86/O2</f>
        <v>0.4</v>
      </c>
      <c r="P77" s="33">
        <f>P86/O2</f>
        <v>0.6</v>
      </c>
      <c r="Q77" s="33">
        <f>Q86/Q2</f>
        <v>0</v>
      </c>
      <c r="R77" s="33">
        <f>R86/Q2</f>
        <v>1</v>
      </c>
      <c r="S77" s="33">
        <f>S86/S2</f>
        <v>1</v>
      </c>
      <c r="T77" s="33">
        <f>T86/S2</f>
        <v>1</v>
      </c>
      <c r="U77" s="33">
        <f>U86/U2</f>
        <v>0.8571428571428571</v>
      </c>
      <c r="V77" s="33">
        <f>V86/U2</f>
        <v>0.8571428571428571</v>
      </c>
      <c r="W77" s="33">
        <f>W86/W2</f>
        <v>0.75</v>
      </c>
      <c r="X77" s="33">
        <f>X86/W2</f>
        <v>1</v>
      </c>
      <c r="Y77" s="33">
        <f>Y86/Y2</f>
        <v>1</v>
      </c>
      <c r="Z77" s="33">
        <f>Z86/Y2</f>
        <v>1</v>
      </c>
      <c r="AA77" s="33">
        <f>AA86/AA2</f>
        <v>0.8333333333333334</v>
      </c>
      <c r="AB77" s="33">
        <f>AB86/AA2</f>
        <v>0.8888888888888888</v>
      </c>
      <c r="AC77" s="33">
        <f>AC86/AC2</f>
        <v>0.625</v>
      </c>
      <c r="AD77" s="33">
        <f>AD86/AC2</f>
        <v>0.6666666666666666</v>
      </c>
      <c r="AE77" s="33">
        <f>AE86/AE2</f>
        <v>0.2727272727272727</v>
      </c>
      <c r="AF77" s="33">
        <f>AF86/AE2</f>
        <v>0.5454545454545454</v>
      </c>
      <c r="AG77" s="33">
        <f>AG86/AG2</f>
        <v>0.5714285714285714</v>
      </c>
      <c r="AH77" s="33">
        <f>AH86/AG2</f>
        <v>0.6428571428571429</v>
      </c>
      <c r="AI77" s="33">
        <f>AI86/AI2</f>
        <v>0.2</v>
      </c>
      <c r="AJ77" s="33">
        <f>AJ86/AI2</f>
        <v>0.4</v>
      </c>
      <c r="AK77" s="33">
        <f>AK86/AK2</f>
        <v>0.45454545454545453</v>
      </c>
      <c r="AL77" s="33">
        <f>AL86/AK2</f>
        <v>0.2727272727272727</v>
      </c>
      <c r="AM77" s="33">
        <f>AM86/AM2</f>
        <v>0.3333333333333333</v>
      </c>
      <c r="AN77" s="33">
        <f>AN86/AM2</f>
        <v>0.3333333333333333</v>
      </c>
      <c r="AO77" s="33">
        <f>AO86/AO2</f>
        <v>0.25</v>
      </c>
      <c r="AP77" s="33">
        <f>AP86/AO2</f>
        <v>1</v>
      </c>
      <c r="AQ77" s="33">
        <f>AQ86/AQ2</f>
        <v>0.42857142857142855</v>
      </c>
      <c r="AR77" s="33">
        <f>AR86/AQ2</f>
        <v>0.8571428571428571</v>
      </c>
      <c r="AS77" s="33">
        <f>AS86/AS2</f>
        <v>0</v>
      </c>
      <c r="AT77" s="33">
        <f>AT86/AS2</f>
        <v>0.875</v>
      </c>
      <c r="AU77" s="33">
        <f>AU86/AU2</f>
        <v>0.625</v>
      </c>
      <c r="AV77" s="33">
        <f>AV86/AU2</f>
        <v>0.75</v>
      </c>
      <c r="AW77" s="33">
        <f>AW86/AW2</f>
        <v>0.15517241379310345</v>
      </c>
      <c r="AX77" s="33">
        <f>AX86/AW2</f>
        <v>0.1896551724137931</v>
      </c>
      <c r="AY77" s="33">
        <f>AY86/AY2</f>
        <v>0.12727272727272726</v>
      </c>
      <c r="AZ77" s="37">
        <f>AZ86/AY2</f>
        <v>0.14545454545454545</v>
      </c>
    </row>
    <row r="78" spans="1:52" s="36" customFormat="1" ht="12.75">
      <c r="A78" s="70"/>
      <c r="B78" s="36" t="s">
        <v>49</v>
      </c>
      <c r="C78" s="33">
        <f>C87/C10</f>
        <v>0</v>
      </c>
      <c r="D78" s="33">
        <f>D87/C10</f>
        <v>0.2857142857142857</v>
      </c>
      <c r="E78" s="33">
        <f>E87/E10</f>
        <v>0.21052631578947367</v>
      </c>
      <c r="F78" s="33">
        <f>F87/E10</f>
        <v>0.21052631578947367</v>
      </c>
      <c r="G78" s="33">
        <f>G87/G10</f>
        <v>0</v>
      </c>
      <c r="H78" s="33">
        <f>H87/G10</f>
        <v>0</v>
      </c>
      <c r="I78" s="33">
        <f>I87/I10</f>
        <v>0.7307692307692307</v>
      </c>
      <c r="J78" s="33">
        <f>J87/I10</f>
        <v>0.8461538461538461</v>
      </c>
      <c r="K78" s="33">
        <f>K87/K10</f>
        <v>0.5</v>
      </c>
      <c r="L78" s="33">
        <f>L87/K10</f>
        <v>0.5</v>
      </c>
      <c r="M78" s="33">
        <f>M87/M10</f>
        <v>0.8181818181818182</v>
      </c>
      <c r="N78" s="33">
        <f>N87/M10</f>
        <v>0.8484848484848485</v>
      </c>
      <c r="O78" s="33">
        <f>O87/O10</f>
        <v>0.7272727272727273</v>
      </c>
      <c r="P78" s="33">
        <f>P87/O10</f>
        <v>0.7272727272727273</v>
      </c>
      <c r="Q78" s="33">
        <f>Q87/Q10</f>
        <v>0.1111111111111111</v>
      </c>
      <c r="R78" s="33">
        <f>R87/Q10</f>
        <v>0.1111111111111111</v>
      </c>
      <c r="S78" s="33">
        <f>S87/S10</f>
        <v>1</v>
      </c>
      <c r="T78" s="33">
        <f>T87/S10</f>
        <v>1</v>
      </c>
      <c r="U78" s="33">
        <f>U87/U10</f>
        <v>0.20588235294117646</v>
      </c>
      <c r="V78" s="33">
        <f>V87/U10</f>
        <v>0.20588235294117646</v>
      </c>
      <c r="W78" s="33">
        <f>W87/W10</f>
        <v>0.16666666666666666</v>
      </c>
      <c r="X78" s="33">
        <f>X87/W10</f>
        <v>0.16666666666666666</v>
      </c>
      <c r="Y78" s="33">
        <f>Y87/Y10</f>
        <v>0.8181818181818182</v>
      </c>
      <c r="Z78" s="33">
        <f>Z87/Y10</f>
        <v>0.8181818181818182</v>
      </c>
      <c r="AA78" s="33">
        <f>AA87/AA10</f>
        <v>0.3023255813953488</v>
      </c>
      <c r="AB78" s="33">
        <f>AB87/AA10</f>
        <v>0.4186046511627907</v>
      </c>
      <c r="AC78" s="33">
        <f>AC87/AC10</f>
        <v>0.4857142857142857</v>
      </c>
      <c r="AD78" s="33">
        <f>AD87/AC10</f>
        <v>0.5142857142857142</v>
      </c>
      <c r="AE78" s="33">
        <f>AE87/AE10</f>
        <v>0.5161290322580645</v>
      </c>
      <c r="AF78" s="33">
        <f>AF87/AE10</f>
        <v>0.6129032258064516</v>
      </c>
      <c r="AG78" s="33">
        <f>AG87/AG10</f>
        <v>0.8333333333333334</v>
      </c>
      <c r="AH78" s="33">
        <f>AH87/AG10</f>
        <v>0.8333333333333334</v>
      </c>
      <c r="AI78" s="33">
        <f>AI87/AI10</f>
        <v>0.2777777777777778</v>
      </c>
      <c r="AJ78" s="33">
        <f>AJ87/AI10</f>
        <v>0.4444444444444444</v>
      </c>
      <c r="AK78" s="33">
        <f>AK87/AK10</f>
        <v>0.9523809523809523</v>
      </c>
      <c r="AL78" s="33">
        <f>AL87/AK10</f>
        <v>0.7142857142857143</v>
      </c>
      <c r="AM78" s="33">
        <f>AM87/AM10</f>
        <v>1</v>
      </c>
      <c r="AN78" s="33">
        <f>AN87/AM10</f>
        <v>1</v>
      </c>
      <c r="AO78" s="33">
        <f>AO87/AO10</f>
        <v>0.7777777777777778</v>
      </c>
      <c r="AP78" s="33">
        <f>AP87/AO10</f>
        <v>0.8888888888888888</v>
      </c>
      <c r="AQ78" s="33">
        <f>AQ87/AQ10</f>
        <v>0.7</v>
      </c>
      <c r="AR78" s="33">
        <f>AR87/AQ10</f>
        <v>0.8</v>
      </c>
      <c r="AS78" s="33">
        <f>AS87/AS10</f>
        <v>0.8181818181818182</v>
      </c>
      <c r="AT78" s="33">
        <f>AT87/AS10</f>
        <v>0.9090909090909091</v>
      </c>
      <c r="AU78" s="33">
        <f>AU87/AU10</f>
        <v>0.9090909090909091</v>
      </c>
      <c r="AV78" s="33">
        <f>AV87/AU10</f>
        <v>0.9090909090909091</v>
      </c>
      <c r="AW78" s="33">
        <f>AW87/AW10</f>
        <v>0.3888888888888889</v>
      </c>
      <c r="AX78" s="33">
        <f>AX87/AW10</f>
        <v>0.6111111111111112</v>
      </c>
      <c r="AY78" s="33">
        <f>AY87/AY10</f>
        <v>0.25806451612903225</v>
      </c>
      <c r="AZ78" s="37">
        <f>AZ87/AY10</f>
        <v>0.3548387096774194</v>
      </c>
    </row>
    <row r="79" spans="1:52" s="36" customFormat="1" ht="12.75">
      <c r="A79" s="70"/>
      <c r="B79" s="36" t="s">
        <v>57</v>
      </c>
      <c r="C79" s="33">
        <f>C88/(C2+C3+C4)</f>
        <v>0</v>
      </c>
      <c r="D79" s="33">
        <f>D88/(C2+C3+C4)</f>
        <v>0.2857142857142857</v>
      </c>
      <c r="E79" s="33">
        <f>E88/(E2+E3+E4)</f>
        <v>0.4</v>
      </c>
      <c r="F79" s="33">
        <f>F88/(E2+E3+E4)</f>
        <v>0.4</v>
      </c>
      <c r="G79" s="33">
        <f>G88/(G2+G3+G4)</f>
        <v>0.09523809523809523</v>
      </c>
      <c r="H79" s="33">
        <f>H88/(G2+G3+G4)</f>
        <v>0.3333333333333333</v>
      </c>
      <c r="I79" s="33">
        <f>I88/(I2+I3+I4)</f>
        <v>0.625</v>
      </c>
      <c r="J79" s="33">
        <f>J88/(I2+I3+I4)</f>
        <v>0.75</v>
      </c>
      <c r="K79" s="33">
        <f>K88/(K2+K3+K4)</f>
        <v>0.5</v>
      </c>
      <c r="L79" s="33">
        <f>L88/(K2+K3+K4)</f>
        <v>0.5</v>
      </c>
      <c r="M79" s="33">
        <f>M88/(M2+M3+M4)</f>
        <v>0.7111111111111111</v>
      </c>
      <c r="N79" s="33">
        <f>N88/(M2+M3+M4)</f>
        <v>0.8666666666666667</v>
      </c>
      <c r="O79" s="33">
        <f>O88/(O2+O3+O4)</f>
        <v>0.6666666666666666</v>
      </c>
      <c r="P79" s="33">
        <f>P88/(O2+O3+O4)</f>
        <v>0.7037037037037037</v>
      </c>
      <c r="Q79" s="33">
        <f>Q88/(Q2+Q3+Q4)</f>
        <v>0.1</v>
      </c>
      <c r="R79" s="33">
        <f>R88/(Q2+Q3+Q4)</f>
        <v>0.2</v>
      </c>
      <c r="S79" s="33">
        <f>S88/(S2+S3+S4)</f>
        <v>1</v>
      </c>
      <c r="T79" s="33">
        <f>T88/(S2+S3+S4)</f>
        <v>1</v>
      </c>
      <c r="U79" s="33">
        <f>U88/(U2+U3+U4)</f>
        <v>0.3170731707317073</v>
      </c>
      <c r="V79" s="33">
        <f>V88/(U2+U3+U4)</f>
        <v>0.3170731707317073</v>
      </c>
      <c r="W79" s="33">
        <f>W88/(W2+W3+W4)</f>
        <v>0.23529411764705882</v>
      </c>
      <c r="X79" s="33">
        <f>X88/(W2+W3+W4)</f>
        <v>0.2647058823529412</v>
      </c>
      <c r="Y79" s="33">
        <f>Y88/(Y2+Y3+Y4)</f>
        <v>0.875</v>
      </c>
      <c r="Z79" s="33">
        <f>Z88/(Y2+Y3+Y4)</f>
        <v>0.875</v>
      </c>
      <c r="AA79" s="33">
        <f>AA88/(AA2+AA3+AA4)</f>
        <v>0.45901639344262296</v>
      </c>
      <c r="AB79" s="33">
        <f>AB88/(AA2+AA3+AA4)</f>
        <v>0.5573770491803278</v>
      </c>
      <c r="AC79" s="33">
        <f>AC88/(AC2+AC3+AC4)</f>
        <v>0.5423728813559322</v>
      </c>
      <c r="AD79" s="33">
        <f>AD88/(AC2+AC3+AC4)</f>
        <v>0.576271186440678</v>
      </c>
      <c r="AE79" s="33">
        <f>AE88/(AE2+AE3+AE4)</f>
        <v>0.4523809523809524</v>
      </c>
      <c r="AF79" s="33">
        <f>AF88/(AE2+AE3+AE4)</f>
        <v>0.5952380952380952</v>
      </c>
      <c r="AG79" s="33">
        <f>AG88/(AG2+AG3+AG4)</f>
        <v>0.71875</v>
      </c>
      <c r="AH79" s="33">
        <f>AH88/(AG2+AG3+AG4)</f>
        <v>0.75</v>
      </c>
      <c r="AI79" s="33">
        <f>AI88/(AI2+AI3+AI4)</f>
        <v>0.25</v>
      </c>
      <c r="AJ79" s="33">
        <f>AJ88/(AI2+AI3+AI4)</f>
        <v>0.42857142857142855</v>
      </c>
      <c r="AK79" s="33">
        <f>AK88/(AK2+AK3+AK4)</f>
        <v>0.78125</v>
      </c>
      <c r="AL79" s="33">
        <f>AL88/(AK2+AK3+AK4)</f>
        <v>0.5625</v>
      </c>
      <c r="AM79" s="33">
        <f>AM88/(AM2+AM3+AM4)</f>
        <v>0.6923076923076923</v>
      </c>
      <c r="AN79" s="33">
        <f>AN88/(AM2+AM3+AM4)</f>
        <v>0.6923076923076923</v>
      </c>
      <c r="AO79" s="33">
        <f>AO88/(AO2+AO3+AO4)</f>
        <v>0.6818181818181818</v>
      </c>
      <c r="AP79" s="33">
        <f>AP88/(AO2+AO3+AO4)</f>
        <v>0.9090909090909091</v>
      </c>
      <c r="AQ79" s="33">
        <f>AQ88/(AQ2+AQ3+AQ4)</f>
        <v>0.6296296296296297</v>
      </c>
      <c r="AR79" s="33">
        <f>AR88/(AQ2+AQ3+AQ4)</f>
        <v>0.8148148148148148</v>
      </c>
      <c r="AS79" s="33">
        <f>AS88/(AS2+AS3+AS4)</f>
        <v>0.47368421052631576</v>
      </c>
      <c r="AT79" s="33">
        <f>AT88/(AS2+AS3+AS4)</f>
        <v>0.8947368421052632</v>
      </c>
      <c r="AU79" s="33">
        <f>AU88/(AU2+AU3+AU4)</f>
        <v>0.7894736842105263</v>
      </c>
      <c r="AV79" s="33">
        <f>AV88/(AU2+AU3+AU4)</f>
        <v>0.8421052631578947</v>
      </c>
      <c r="AW79" s="33">
        <f>AW88/(AW2+AW3+AW4)</f>
        <v>0.21052631578947367</v>
      </c>
      <c r="AX79" s="33">
        <f>AX88/(AW2+AW3+AW4)</f>
        <v>0.2894736842105263</v>
      </c>
      <c r="AY79" s="33">
        <f>AY88/(AY2+AY3+AY4)</f>
        <v>0.1744186046511628</v>
      </c>
      <c r="AZ79" s="37">
        <f>AZ88/(AY2+AY3+AY4)</f>
        <v>0.22093023255813954</v>
      </c>
    </row>
    <row r="80" spans="1:52" s="36" customFormat="1" ht="12.75">
      <c r="A80" s="70"/>
      <c r="B80" s="36" t="s">
        <v>34</v>
      </c>
      <c r="C80" s="33">
        <f>C89/C8</f>
        <v>0</v>
      </c>
      <c r="D80" s="33">
        <f>D89/C8</f>
        <v>0.2857142857142857</v>
      </c>
      <c r="E80" s="33">
        <f>E89/E8</f>
        <v>0.4</v>
      </c>
      <c r="F80" s="33">
        <f>F89/E8</f>
        <v>0.4</v>
      </c>
      <c r="G80" s="33">
        <f>G89/G8</f>
        <v>0.09523809523809523</v>
      </c>
      <c r="H80" s="33">
        <f>H89/G8</f>
        <v>0.3333333333333333</v>
      </c>
      <c r="I80" s="33">
        <f>I89/I8</f>
        <v>0.625</v>
      </c>
      <c r="J80" s="33">
        <f>J89/I8</f>
        <v>0.75</v>
      </c>
      <c r="K80" s="33">
        <f>K89/K8</f>
        <v>0.5</v>
      </c>
      <c r="L80" s="33">
        <f>L89/K8</f>
        <v>0.5</v>
      </c>
      <c r="M80" s="33">
        <f>M89/M8</f>
        <v>0.7111111111111111</v>
      </c>
      <c r="N80" s="33">
        <f>N89/M8</f>
        <v>0.8666666666666667</v>
      </c>
      <c r="O80" s="33">
        <f>O89/O8</f>
        <v>0.6666666666666666</v>
      </c>
      <c r="P80" s="33">
        <f>P89/O8</f>
        <v>0.7037037037037037</v>
      </c>
      <c r="Q80" s="33">
        <f>Q89/Q8</f>
        <v>0.1</v>
      </c>
      <c r="R80" s="33">
        <f>R89/Q8</f>
        <v>0.2</v>
      </c>
      <c r="S80" s="33">
        <f>S89/S8</f>
        <v>1</v>
      </c>
      <c r="T80" s="33">
        <f>T89/S8</f>
        <v>1</v>
      </c>
      <c r="U80" s="33">
        <f>U89/U8</f>
        <v>0.3170731707317073</v>
      </c>
      <c r="V80" s="33">
        <f>V89/U8</f>
        <v>0.3170731707317073</v>
      </c>
      <c r="W80" s="33">
        <f>W89/W8</f>
        <v>0.23529411764705882</v>
      </c>
      <c r="X80" s="33">
        <f>X89/W8</f>
        <v>0.2647058823529412</v>
      </c>
      <c r="Y80" s="33">
        <f>Y89/Y8</f>
        <v>0.875</v>
      </c>
      <c r="Z80" s="33">
        <f>Z89/Y8</f>
        <v>0.875</v>
      </c>
      <c r="AA80" s="33">
        <f>AA89/AA8</f>
        <v>0.45901639344262296</v>
      </c>
      <c r="AB80" s="33">
        <f>AB89/AA8</f>
        <v>0.5573770491803278</v>
      </c>
      <c r="AC80" s="33">
        <f>AC89/AC8</f>
        <v>0.5573770491803278</v>
      </c>
      <c r="AD80" s="33">
        <f>AD89/AC8</f>
        <v>0.5901639344262295</v>
      </c>
      <c r="AE80" s="33">
        <f>AE89/AE8</f>
        <v>0.4523809523809524</v>
      </c>
      <c r="AF80" s="33">
        <f>AF89/AE8</f>
        <v>0.5952380952380952</v>
      </c>
      <c r="AG80" s="33">
        <f>AG89/AG8</f>
        <v>0.71875</v>
      </c>
      <c r="AH80" s="33">
        <f>AH89/AG8</f>
        <v>0.75</v>
      </c>
      <c r="AI80" s="33">
        <f>AI89/AI8</f>
        <v>0.25</v>
      </c>
      <c r="AJ80" s="33">
        <f>AJ89/AI8</f>
        <v>0.42857142857142855</v>
      </c>
      <c r="AK80" s="33">
        <f>AK89/AK8</f>
        <v>0.78125</v>
      </c>
      <c r="AL80" s="33">
        <f>AL89/AK8</f>
        <v>0.5625</v>
      </c>
      <c r="AM80" s="33">
        <f>AM89/AM8</f>
        <v>0.6923076923076923</v>
      </c>
      <c r="AN80" s="33">
        <f>AN89/AM8</f>
        <v>0.6923076923076923</v>
      </c>
      <c r="AO80" s="33">
        <f>AO89/AO8</f>
        <v>0.6818181818181818</v>
      </c>
      <c r="AP80" s="33">
        <f>AP89/AO8</f>
        <v>0.9090909090909091</v>
      </c>
      <c r="AQ80" s="33">
        <f>AQ89/AQ8</f>
        <v>0.6296296296296297</v>
      </c>
      <c r="AR80" s="33">
        <f>AR89/AQ8</f>
        <v>0.8148148148148148</v>
      </c>
      <c r="AS80" s="33">
        <f>AS89/AS8</f>
        <v>0.5</v>
      </c>
      <c r="AT80" s="33">
        <f>AT89/AS8</f>
        <v>0.8636363636363636</v>
      </c>
      <c r="AU80" s="33">
        <f>AU89/AU8</f>
        <v>0.8095238095238095</v>
      </c>
      <c r="AV80" s="33">
        <f>AV89/AU8</f>
        <v>0.8571428571428571</v>
      </c>
      <c r="AW80" s="33">
        <f>AW89/AW8</f>
        <v>0.21052631578947367</v>
      </c>
      <c r="AX80" s="33">
        <f>AX89/AW8</f>
        <v>0.2894736842105263</v>
      </c>
      <c r="AY80" s="33">
        <f>AY89/AY8</f>
        <v>0.1744186046511628</v>
      </c>
      <c r="AZ80" s="37">
        <f>AZ89/AY8</f>
        <v>0.22093023255813954</v>
      </c>
    </row>
    <row r="81" spans="1:52" s="28" customFormat="1" ht="12.75">
      <c r="A81" s="69" t="s">
        <v>63</v>
      </c>
      <c r="B81" s="28" t="s">
        <v>30</v>
      </c>
      <c r="C81" s="29" t="e">
        <f>C59/C5</f>
        <v>#DIV/0!</v>
      </c>
      <c r="D81" s="30" t="e">
        <f>D59/D5</f>
        <v>#DIV/0!</v>
      </c>
      <c r="E81" s="29" t="e">
        <f>E59/E5</f>
        <v>#DIV/0!</v>
      </c>
      <c r="F81" s="30" t="e">
        <f>F59/F5</f>
        <v>#DIV/0!</v>
      </c>
      <c r="G81" s="29" t="e">
        <f>G59/G5</f>
        <v>#DIV/0!</v>
      </c>
      <c r="H81" s="30" t="e">
        <f>H59/H5</f>
        <v>#DIV/0!</v>
      </c>
      <c r="I81" s="29" t="e">
        <f>I59/I5</f>
        <v>#DIV/0!</v>
      </c>
      <c r="J81" s="30" t="e">
        <f>J59/J5</f>
        <v>#DIV/0!</v>
      </c>
      <c r="K81" s="29" t="e">
        <f>K59/K5</f>
        <v>#DIV/0!</v>
      </c>
      <c r="L81" s="30" t="e">
        <f>L59/L5</f>
        <v>#DIV/0!</v>
      </c>
      <c r="M81" s="29" t="e">
        <f>M59/M5</f>
        <v>#DIV/0!</v>
      </c>
      <c r="N81" s="30" t="e">
        <f>N59/N5</f>
        <v>#DIV/0!</v>
      </c>
      <c r="O81" s="29" t="e">
        <f>O59/O5</f>
        <v>#DIV/0!</v>
      </c>
      <c r="P81" s="30" t="e">
        <f>P59/P5</f>
        <v>#DIV/0!</v>
      </c>
      <c r="Q81" s="29" t="e">
        <f>Q59/Q5</f>
        <v>#DIV/0!</v>
      </c>
      <c r="R81" s="30" t="e">
        <f>R59/R5</f>
        <v>#DIV/0!</v>
      </c>
      <c r="S81" s="29" t="e">
        <f>S59/S5</f>
        <v>#DIV/0!</v>
      </c>
      <c r="T81" s="30" t="e">
        <f>T59/T5</f>
        <v>#DIV/0!</v>
      </c>
      <c r="U81" s="29" t="e">
        <f>U59/U5</f>
        <v>#DIV/0!</v>
      </c>
      <c r="V81" s="30" t="e">
        <f>V59/V5</f>
        <v>#DIV/0!</v>
      </c>
      <c r="W81" s="29" t="e">
        <f>W59/W5</f>
        <v>#DIV/0!</v>
      </c>
      <c r="X81" s="30" t="e">
        <f>X59/X5</f>
        <v>#DIV/0!</v>
      </c>
      <c r="Y81" s="29" t="e">
        <f>Y59/Y5</f>
        <v>#DIV/0!</v>
      </c>
      <c r="Z81" s="30" t="e">
        <f>Z59/Z5</f>
        <v>#DIV/0!</v>
      </c>
      <c r="AA81" s="29" t="e">
        <f>AA59/AA5</f>
        <v>#DIV/0!</v>
      </c>
      <c r="AB81" s="30" t="e">
        <f>AB59/AB5</f>
        <v>#DIV/0!</v>
      </c>
      <c r="AC81" s="29">
        <f>AC59/AC5</f>
        <v>28</v>
      </c>
      <c r="AD81" s="30">
        <f>AD59/AD5</f>
        <v>30.5</v>
      </c>
      <c r="AE81" s="29" t="e">
        <f>AE59/AE5</f>
        <v>#DIV/0!</v>
      </c>
      <c r="AF81" s="30" t="e">
        <f>AF59/AF5</f>
        <v>#DIV/0!</v>
      </c>
      <c r="AG81" s="29" t="e">
        <f>AG59/AG5</f>
        <v>#DIV/0!</v>
      </c>
      <c r="AH81" s="30" t="e">
        <f>AH59/AH5</f>
        <v>#DIV/0!</v>
      </c>
      <c r="AI81" s="29" t="e">
        <f>AI59/AI5</f>
        <v>#DIV/0!</v>
      </c>
      <c r="AJ81" s="30" t="e">
        <f>AJ59/AJ5</f>
        <v>#DIV/0!</v>
      </c>
      <c r="AK81" s="29" t="e">
        <f>AK59/AK5</f>
        <v>#DIV/0!</v>
      </c>
      <c r="AL81" s="30" t="e">
        <f>AL59/AL5</f>
        <v>#DIV/0!</v>
      </c>
      <c r="AM81" s="29" t="e">
        <f>AM59/AM5</f>
        <v>#DIV/0!</v>
      </c>
      <c r="AN81" s="30" t="e">
        <f>AN59/AN5</f>
        <v>#DIV/0!</v>
      </c>
      <c r="AO81" s="29" t="e">
        <f>AO59/AO5</f>
        <v>#DIV/0!</v>
      </c>
      <c r="AP81" s="30" t="e">
        <f>AP59/AP5</f>
        <v>#DIV/0!</v>
      </c>
      <c r="AQ81" s="29" t="e">
        <f>AQ59/AQ5</f>
        <v>#DIV/0!</v>
      </c>
      <c r="AR81" s="30" t="e">
        <f>AR59/AR5</f>
        <v>#DIV/0!</v>
      </c>
      <c r="AS81" s="29">
        <f>AS59/AS5</f>
        <v>4.333333333333333</v>
      </c>
      <c r="AT81" s="30">
        <f>AT59/AT5</f>
        <v>4.333333333333333</v>
      </c>
      <c r="AU81" s="29">
        <f>AU59/AU5</f>
        <v>5</v>
      </c>
      <c r="AV81" s="30">
        <f>AV59/AV5</f>
        <v>5</v>
      </c>
      <c r="AW81" s="29" t="e">
        <f>AW59/AW5</f>
        <v>#DIV/0!</v>
      </c>
      <c r="AX81" s="30" t="e">
        <f>AX59/AX5</f>
        <v>#DIV/0!</v>
      </c>
      <c r="AY81" s="29" t="e">
        <f>AY59/AY5</f>
        <v>#DIV/0!</v>
      </c>
      <c r="AZ81" s="31" t="e">
        <f>AZ59/AZ5</f>
        <v>#DIV/0!</v>
      </c>
    </row>
    <row r="82" spans="1:52" s="32" customFormat="1" ht="12.75">
      <c r="A82" s="70"/>
      <c r="B82" s="32" t="s">
        <v>27</v>
      </c>
      <c r="C82" s="33" t="e">
        <f>C60/C2</f>
        <v>#DIV/0!</v>
      </c>
      <c r="D82" s="34" t="e">
        <f>D60/C2</f>
        <v>#DIV/0!</v>
      </c>
      <c r="E82" s="33">
        <f>E60/E2</f>
        <v>0</v>
      </c>
      <c r="F82" s="34">
        <f>F60/E2</f>
        <v>1</v>
      </c>
      <c r="G82" s="33">
        <f>G60/G2</f>
        <v>0.2857142857142857</v>
      </c>
      <c r="H82" s="34">
        <f>H60/G2</f>
        <v>1</v>
      </c>
      <c r="I82" s="33">
        <f>I60/I2</f>
        <v>0.9285714285714286</v>
      </c>
      <c r="J82" s="34">
        <f>J60/I2</f>
        <v>1.7857142857142858</v>
      </c>
      <c r="K82" s="33" t="e">
        <f>K60/K2</f>
        <v>#DIV/0!</v>
      </c>
      <c r="L82" s="34" t="e">
        <f>L60/K2</f>
        <v>#DIV/0!</v>
      </c>
      <c r="M82" s="33">
        <f>M60/M2</f>
        <v>0.5</v>
      </c>
      <c r="N82" s="34">
        <f>N60/M2</f>
        <v>1.0833333333333333</v>
      </c>
      <c r="O82" s="33">
        <f>O60/O2</f>
        <v>0.2</v>
      </c>
      <c r="P82" s="34">
        <f>P60/O2</f>
        <v>0.8</v>
      </c>
      <c r="Q82" s="33">
        <f>Q60/Q2</f>
        <v>0</v>
      </c>
      <c r="R82" s="34">
        <f>R60/Q2</f>
        <v>1</v>
      </c>
      <c r="S82" s="33">
        <f>S60/S2</f>
        <v>1</v>
      </c>
      <c r="T82" s="34">
        <f>T60/S2</f>
        <v>1.3333333333333333</v>
      </c>
      <c r="U82" s="33">
        <f>U60/U2</f>
        <v>1.1428571428571428</v>
      </c>
      <c r="V82" s="34">
        <f>V60/U2</f>
        <v>1.1428571428571428</v>
      </c>
      <c r="W82" s="33">
        <f>W60/W2</f>
        <v>1.25</v>
      </c>
      <c r="X82" s="34">
        <f>X60/W2</f>
        <v>1.5</v>
      </c>
      <c r="Y82" s="33">
        <f>Y60/Y2</f>
        <v>0.6</v>
      </c>
      <c r="Z82" s="34">
        <f>Z60/Y2</f>
        <v>2</v>
      </c>
      <c r="AA82" s="33">
        <f>AA60/AA2</f>
        <v>0.4444444444444444</v>
      </c>
      <c r="AB82" s="34">
        <f>AB60/AA2</f>
        <v>1.1111111111111112</v>
      </c>
      <c r="AC82" s="33">
        <f>AC60/AC2</f>
        <v>0.625</v>
      </c>
      <c r="AD82" s="34">
        <f>AD60/AC2</f>
        <v>1.4166666666666667</v>
      </c>
      <c r="AE82" s="33">
        <f>AE60/AE2</f>
        <v>0.2727272727272727</v>
      </c>
      <c r="AF82" s="34">
        <f>AF60/AE2</f>
        <v>1.2727272727272727</v>
      </c>
      <c r="AG82" s="33">
        <f>AG60/AG2</f>
        <v>0.35714285714285715</v>
      </c>
      <c r="AH82" s="34">
        <f>AH60/AG2</f>
        <v>0.8571428571428571</v>
      </c>
      <c r="AI82" s="33">
        <f>AI60/AI2</f>
        <v>1.5</v>
      </c>
      <c r="AJ82" s="34">
        <f>AJ60/AI2</f>
        <v>2.3</v>
      </c>
      <c r="AK82" s="33">
        <f>AK60/AK2</f>
        <v>0.36363636363636365</v>
      </c>
      <c r="AL82" s="34">
        <f>AL60/AK2</f>
        <v>0.2727272727272727</v>
      </c>
      <c r="AM82" s="33">
        <f>AM60/AM2</f>
        <v>0.3333333333333333</v>
      </c>
      <c r="AN82" s="34">
        <f>AN60/AM2</f>
        <v>0.3333333333333333</v>
      </c>
      <c r="AO82" s="33">
        <f>AO60/AO2</f>
        <v>0.25</v>
      </c>
      <c r="AP82" s="34">
        <f>AP60/AO2</f>
        <v>1</v>
      </c>
      <c r="AQ82" s="33">
        <f>AQ60/AQ2</f>
        <v>0.5714285714285714</v>
      </c>
      <c r="AR82" s="34">
        <f>AR60/AQ2</f>
        <v>1.1428571428571428</v>
      </c>
      <c r="AS82" s="33">
        <f>AS60/AS2</f>
        <v>1.5</v>
      </c>
      <c r="AT82" s="34">
        <f>AT60/AS2</f>
        <v>2.375</v>
      </c>
      <c r="AU82" s="33">
        <f>AU60/AU2</f>
        <v>0.375</v>
      </c>
      <c r="AV82" s="34">
        <f>AV60/AU2</f>
        <v>1.375</v>
      </c>
      <c r="AW82" s="33">
        <f>AW60/AW2</f>
        <v>0.5</v>
      </c>
      <c r="AX82" s="34">
        <f>AX60/AW2</f>
        <v>0.8793103448275862</v>
      </c>
      <c r="AY82" s="33">
        <f>AY60/AY2</f>
        <v>0.2545454545454545</v>
      </c>
      <c r="AZ82" s="35">
        <f>AZ60/AY2</f>
        <v>1.2363636363636363</v>
      </c>
    </row>
    <row r="83" spans="1:52" s="36" customFormat="1" ht="12.75">
      <c r="A83" s="70"/>
      <c r="B83" s="36" t="s">
        <v>49</v>
      </c>
      <c r="C83" s="33">
        <f>C61/C10</f>
        <v>0.5714285714285714</v>
      </c>
      <c r="D83" s="34">
        <f>D61/D10</f>
        <v>1.5714285714285714</v>
      </c>
      <c r="E83" s="33">
        <f>E61/E10</f>
        <v>5.105263157894737</v>
      </c>
      <c r="F83" s="34">
        <f>F61/F10</f>
        <v>6.7368421052631575</v>
      </c>
      <c r="G83" s="33">
        <f>G61/G10</f>
        <v>0.07142857142857142</v>
      </c>
      <c r="H83" s="34">
        <f>H61/H10</f>
        <v>0.21428571428571427</v>
      </c>
      <c r="I83" s="33">
        <f>I61/I10</f>
        <v>9.884615384615385</v>
      </c>
      <c r="J83" s="34">
        <f>J61/J10</f>
        <v>12.538461538461538</v>
      </c>
      <c r="K83" s="33">
        <f>K61/K10</f>
        <v>2.625</v>
      </c>
      <c r="L83" s="34">
        <f>L61/L10</f>
        <v>4.375</v>
      </c>
      <c r="M83" s="33">
        <f>M61/M10</f>
        <v>3.878787878787879</v>
      </c>
      <c r="N83" s="34">
        <f>N61/N10</f>
        <v>3.6666666666666665</v>
      </c>
      <c r="O83" s="33">
        <f>O61/O10</f>
        <v>1.3181818181818181</v>
      </c>
      <c r="P83" s="34">
        <f>P61/P10</f>
        <v>1.1818181818181819</v>
      </c>
      <c r="Q83" s="33">
        <f>Q61/Q10</f>
        <v>2</v>
      </c>
      <c r="R83" s="34">
        <f>R61/R10</f>
        <v>2.111111111111111</v>
      </c>
      <c r="S83" s="33">
        <f>S61/S10</f>
        <v>10.5</v>
      </c>
      <c r="T83" s="34">
        <f>T61/T10</f>
        <v>10</v>
      </c>
      <c r="U83" s="33">
        <f>U61/U10</f>
        <v>4.852941176470588</v>
      </c>
      <c r="V83" s="34">
        <f>V61/V10</f>
        <v>3.735294117647059</v>
      </c>
      <c r="W83" s="33">
        <f>W61/W10</f>
        <v>3.5</v>
      </c>
      <c r="X83" s="34">
        <f>X61/X10</f>
        <v>3.6333333333333333</v>
      </c>
      <c r="Y83" s="33">
        <f>Y61/Y10</f>
        <v>1.9090909090909092</v>
      </c>
      <c r="Z83" s="34">
        <f>Z61/Z10</f>
        <v>3</v>
      </c>
      <c r="AA83" s="33">
        <f>AA61/AA10</f>
        <v>5.930232558139535</v>
      </c>
      <c r="AB83" s="34">
        <f>AB61/AB10</f>
        <v>7.3023255813953485</v>
      </c>
      <c r="AC83" s="33">
        <f>AC61/AC10</f>
        <v>2.1142857142857143</v>
      </c>
      <c r="AD83" s="34">
        <f>AD61/AD10</f>
        <v>2.742857142857143</v>
      </c>
      <c r="AE83" s="33">
        <f>AE61/AE10</f>
        <v>4.161290322580645</v>
      </c>
      <c r="AF83" s="34">
        <f>AF61/AF10</f>
        <v>5.387096774193548</v>
      </c>
      <c r="AG83" s="33">
        <f>AG61/AG10</f>
        <v>9</v>
      </c>
      <c r="AH83" s="34">
        <f>AH61/AH10</f>
        <v>9.61111111111111</v>
      </c>
      <c r="AI83" s="33">
        <f>AI61/AI10</f>
        <v>10.222222222222221</v>
      </c>
      <c r="AJ83" s="34">
        <f>AJ61/AJ10</f>
        <v>10.777777777777779</v>
      </c>
      <c r="AK83" s="33">
        <f>AK61/AK10</f>
        <v>8.952380952380953</v>
      </c>
      <c r="AL83" s="34">
        <f>AL61/AL10</f>
        <v>8.952380952380953</v>
      </c>
      <c r="AM83" s="33">
        <f>AM61/AM10</f>
        <v>1.2857142857142858</v>
      </c>
      <c r="AN83" s="34">
        <f>AN61/AN10</f>
        <v>1.2857142857142858</v>
      </c>
      <c r="AO83" s="33">
        <f>AO61/AO10</f>
        <v>1.7222222222222223</v>
      </c>
      <c r="AP83" s="34">
        <f>AP61/AP10</f>
        <v>1.8888888888888888</v>
      </c>
      <c r="AQ83" s="33">
        <f>AQ61/AQ10</f>
        <v>2.7</v>
      </c>
      <c r="AR83" s="34">
        <f>AR61/AR10</f>
        <v>3.4</v>
      </c>
      <c r="AS83" s="33">
        <f>AS61/AS10</f>
        <v>6.909090909090909</v>
      </c>
      <c r="AT83" s="34">
        <f>AT61/AT10</f>
        <v>7.636363636363637</v>
      </c>
      <c r="AU83" s="33">
        <f>AU61/AU10</f>
        <v>5.818181818181818</v>
      </c>
      <c r="AV83" s="34">
        <f>AV61/AV10</f>
        <v>6.7272727272727275</v>
      </c>
      <c r="AW83" s="33">
        <f>AW61/AW10</f>
        <v>7.777777777777778</v>
      </c>
      <c r="AX83" s="34">
        <f>AX61/AX10</f>
        <v>12.333333333333334</v>
      </c>
      <c r="AY83" s="33">
        <f>AY61/AY10</f>
        <v>7.032258064516129</v>
      </c>
      <c r="AZ83" s="35">
        <f>AZ61/AZ10</f>
        <v>8.64516129032258</v>
      </c>
    </row>
    <row r="84" spans="1:52" s="36" customFormat="1" ht="12.75">
      <c r="A84" s="70"/>
      <c r="B84" s="36" t="s">
        <v>34</v>
      </c>
      <c r="C84" s="33">
        <f>C62/C11</f>
        <v>0.5714285714285714</v>
      </c>
      <c r="D84" s="34">
        <f>D62/D11</f>
        <v>1.5714285714285714</v>
      </c>
      <c r="E84" s="33">
        <f>E62/E11</f>
        <v>3.88</v>
      </c>
      <c r="F84" s="34">
        <f>F62/F11</f>
        <v>5.36</v>
      </c>
      <c r="G84" s="33">
        <f>G62/G11</f>
        <v>0.14285714285714285</v>
      </c>
      <c r="H84" s="34">
        <f>H62/H11</f>
        <v>0.47619047619047616</v>
      </c>
      <c r="I84" s="33">
        <f>I62/I11</f>
        <v>6.75</v>
      </c>
      <c r="J84" s="34">
        <f>J62/J11</f>
        <v>8.775</v>
      </c>
      <c r="K84" s="33">
        <f>K62/K11</f>
        <v>2.625</v>
      </c>
      <c r="L84" s="34">
        <f>L62/L11</f>
        <v>4.5</v>
      </c>
      <c r="M84" s="33">
        <f>M62/M11</f>
        <v>2.977777777777778</v>
      </c>
      <c r="N84" s="34">
        <f>N62/N11</f>
        <v>2.977777777777778</v>
      </c>
      <c r="O84" s="33">
        <f>O62/O11</f>
        <v>1.1111111111111112</v>
      </c>
      <c r="P84" s="34">
        <f>P62/P11</f>
        <v>1.1111111111111112</v>
      </c>
      <c r="Q84" s="33">
        <f>Q62/Q11</f>
        <v>1.8</v>
      </c>
      <c r="R84" s="34">
        <f>R62/R11</f>
        <v>2</v>
      </c>
      <c r="S84" s="33">
        <f>S62/S11</f>
        <v>3.375</v>
      </c>
      <c r="T84" s="34">
        <f>T62/T11</f>
        <v>3.5</v>
      </c>
      <c r="U84" s="33">
        <f>U62/U11</f>
        <v>6.682926829268292</v>
      </c>
      <c r="V84" s="34">
        <f>V62/V11</f>
        <v>5.682926829268292</v>
      </c>
      <c r="W84" s="33">
        <f>W62/W11</f>
        <v>5.147058823529412</v>
      </c>
      <c r="X84" s="34">
        <f>X62/X11</f>
        <v>5.352941176470588</v>
      </c>
      <c r="Y84" s="33">
        <f>Y62/Y11</f>
        <v>4.125</v>
      </c>
      <c r="Z84" s="34">
        <f>Z62/Z11</f>
        <v>5.9375</v>
      </c>
      <c r="AA84" s="33">
        <f>AA62/AA11</f>
        <v>5.508196721311475</v>
      </c>
      <c r="AB84" s="34">
        <f>AB62/AB11</f>
        <v>6.770491803278689</v>
      </c>
      <c r="AC84" s="33">
        <f>AC62/AC11</f>
        <v>2.377049180327869</v>
      </c>
      <c r="AD84" s="34">
        <f>AD62/AD11</f>
        <v>3.1311475409836067</v>
      </c>
      <c r="AE84" s="33">
        <f>AE62/AE11</f>
        <v>14.523809523809524</v>
      </c>
      <c r="AF84" s="34">
        <f>AF62/AF11</f>
        <v>20.61904761904762</v>
      </c>
      <c r="AG84" s="33">
        <f>AG62/AG11</f>
        <v>5.21875</v>
      </c>
      <c r="AH84" s="34">
        <f>AH62/AH11</f>
        <v>5.78125</v>
      </c>
      <c r="AI84" s="33">
        <f>AI62/AI11</f>
        <v>7.107142857142857</v>
      </c>
      <c r="AJ84" s="34">
        <f>AJ62/AJ11</f>
        <v>7.75</v>
      </c>
      <c r="AK84" s="33">
        <f>AK62/AK11</f>
        <v>6</v>
      </c>
      <c r="AL84" s="34">
        <f>AL62/AL11</f>
        <v>5.96875</v>
      </c>
      <c r="AM84" s="33">
        <f>AM62/AM11</f>
        <v>0.8461538461538461</v>
      </c>
      <c r="AN84" s="34">
        <f>AN62/AN11</f>
        <v>0.8461538461538461</v>
      </c>
      <c r="AO84" s="33">
        <f>AO62/AO11</f>
        <v>1.4545454545454546</v>
      </c>
      <c r="AP84" s="34">
        <f>AP62/AP11</f>
        <v>1.7272727272727273</v>
      </c>
      <c r="AQ84" s="33">
        <f>AQ62/AQ11</f>
        <v>2.1481481481481484</v>
      </c>
      <c r="AR84" s="34">
        <f>AR62/AR11</f>
        <v>2.814814814814815</v>
      </c>
      <c r="AS84" s="33">
        <f>AS62/AS11</f>
        <v>4.590909090909091</v>
      </c>
      <c r="AT84" s="34">
        <f>AT62/AT11</f>
        <v>5.2727272727272725</v>
      </c>
      <c r="AU84" s="33">
        <f>AU62/AU11</f>
        <v>3.6666666666666665</v>
      </c>
      <c r="AV84" s="34">
        <f>AV62/AV11</f>
        <v>4.523809523809524</v>
      </c>
      <c r="AW84" s="33">
        <f>AW62/AW11</f>
        <v>2.789473684210526</v>
      </c>
      <c r="AX84" s="34">
        <f>AX62/AX11</f>
        <v>4.578947368421052</v>
      </c>
      <c r="AY84" s="33">
        <f>AY62/AY11</f>
        <v>4.046511627906977</v>
      </c>
      <c r="AZ84" s="35">
        <f>AZ62/AZ11</f>
        <v>5.604651162790698</v>
      </c>
    </row>
    <row r="85" spans="1:52" s="58" customFormat="1" ht="12.75">
      <c r="A85" s="76" t="s">
        <v>64</v>
      </c>
      <c r="B85" s="58" t="s">
        <v>30</v>
      </c>
      <c r="C85" s="59">
        <f>C5-C17-C40</f>
        <v>0</v>
      </c>
      <c r="D85" s="60">
        <f>D5-C17-D40</f>
        <v>0</v>
      </c>
      <c r="E85" s="59">
        <f>E5-E17-E40</f>
        <v>0</v>
      </c>
      <c r="F85" s="60">
        <f>F5-E17-F40</f>
        <v>0</v>
      </c>
      <c r="G85" s="59">
        <f>G5-G17-G40</f>
        <v>0</v>
      </c>
      <c r="H85" s="60">
        <f>H5-G17-H40</f>
        <v>0</v>
      </c>
      <c r="I85" s="59">
        <f>I5-I17-I40</f>
        <v>0</v>
      </c>
      <c r="J85" s="60">
        <f>J5-I17-J40</f>
        <v>0</v>
      </c>
      <c r="K85" s="59">
        <f>K5-K17-K40</f>
        <v>0</v>
      </c>
      <c r="L85" s="60">
        <f>L5-K17-L40</f>
        <v>0</v>
      </c>
      <c r="M85" s="59">
        <f>M5-M17-M40</f>
        <v>0</v>
      </c>
      <c r="N85" s="60">
        <f>N5-M17-N40</f>
        <v>0</v>
      </c>
      <c r="O85" s="59">
        <f>O5-O17-O40</f>
        <v>0</v>
      </c>
      <c r="P85" s="60">
        <f>P5-O17-P40</f>
        <v>0</v>
      </c>
      <c r="Q85" s="59">
        <f>Q5-Q17-Q40</f>
        <v>0</v>
      </c>
      <c r="R85" s="60">
        <f>R5-Q17-R40</f>
        <v>0</v>
      </c>
      <c r="S85" s="59">
        <f>S5-S17-S40</f>
        <v>0</v>
      </c>
      <c r="T85" s="60">
        <f>T5-S17-T40</f>
        <v>0</v>
      </c>
      <c r="U85" s="59">
        <f>U5-U17-U40</f>
        <v>0</v>
      </c>
      <c r="V85" s="60">
        <f>V5-U17-V40</f>
        <v>0</v>
      </c>
      <c r="W85" s="59">
        <f>W5-W17-W40</f>
        <v>0</v>
      </c>
      <c r="X85" s="60">
        <f>X5-W17-X40</f>
        <v>0</v>
      </c>
      <c r="Y85" s="59">
        <f>Y5-Y17-Y40</f>
        <v>0</v>
      </c>
      <c r="Z85" s="60">
        <f>Z5-Y17-Z40</f>
        <v>0</v>
      </c>
      <c r="AA85" s="59">
        <f>AA5-AA17-AA40</f>
        <v>0</v>
      </c>
      <c r="AB85" s="60">
        <f>AB5-AA17-AB40</f>
        <v>0</v>
      </c>
      <c r="AC85" s="59">
        <f>AC5-AC17-AC40</f>
        <v>2</v>
      </c>
      <c r="AD85" s="60">
        <f>AD5-AC17-AD40</f>
        <v>2</v>
      </c>
      <c r="AE85" s="59">
        <f>AE5-AE17-AE40</f>
        <v>0</v>
      </c>
      <c r="AF85" s="60">
        <f>AF5-AE17-AF40</f>
        <v>0</v>
      </c>
      <c r="AG85" s="59">
        <f>AG5-AG17-AG40</f>
        <v>0</v>
      </c>
      <c r="AH85" s="60">
        <f>AH5-AG17-AH40</f>
        <v>0</v>
      </c>
      <c r="AI85" s="59">
        <f>AI5-AI17-AI40</f>
        <v>0</v>
      </c>
      <c r="AJ85" s="60">
        <f>AJ5-AI17-AJ40</f>
        <v>0</v>
      </c>
      <c r="AK85" s="59">
        <f>AK5-AK17-AK40</f>
        <v>0</v>
      </c>
      <c r="AL85" s="60">
        <f>AL5-AK17-AL40</f>
        <v>0</v>
      </c>
      <c r="AM85" s="59">
        <f>AM5-AM17-AM40</f>
        <v>0</v>
      </c>
      <c r="AN85" s="60">
        <f>AN5-AM17-AN40</f>
        <v>0</v>
      </c>
      <c r="AO85" s="59">
        <f>AO5-AO17-AO40</f>
        <v>0</v>
      </c>
      <c r="AP85" s="60">
        <f>AP5-AO17-AP40</f>
        <v>0</v>
      </c>
      <c r="AQ85" s="59">
        <f>AQ5-AQ17-AQ40</f>
        <v>0</v>
      </c>
      <c r="AR85" s="60">
        <f>AR5-AQ17-AR40</f>
        <v>0</v>
      </c>
      <c r="AS85" s="59">
        <f>AS5-AS17-AS40</f>
        <v>2</v>
      </c>
      <c r="AT85" s="60">
        <f>AT5-AS17-AT40</f>
        <v>2</v>
      </c>
      <c r="AU85" s="59">
        <f>AU5-AU17-AU40</f>
        <v>2</v>
      </c>
      <c r="AV85" s="60">
        <f>AV5-AU17-AV40</f>
        <v>2</v>
      </c>
      <c r="AW85" s="59">
        <f>AW5-AW17-AW40</f>
        <v>0</v>
      </c>
      <c r="AX85" s="60">
        <f>AX5-AW17-AX40</f>
        <v>0</v>
      </c>
      <c r="AY85" s="59">
        <f>AY5-AY17-AY40</f>
        <v>0</v>
      </c>
      <c r="AZ85" s="61">
        <f>AZ5-AY17-AZ40</f>
        <v>0</v>
      </c>
    </row>
    <row r="86" spans="1:52" s="26" customFormat="1" ht="12.75">
      <c r="A86" s="77"/>
      <c r="B86" s="26" t="s">
        <v>27</v>
      </c>
      <c r="C86" s="19">
        <f>C2-C18-C41</f>
        <v>0</v>
      </c>
      <c r="D86" s="10">
        <f>C2-C18-D41</f>
        <v>0</v>
      </c>
      <c r="E86" s="19">
        <f>E2-E18-E41</f>
        <v>6</v>
      </c>
      <c r="F86" s="10">
        <f>E2-E18-F41</f>
        <v>6</v>
      </c>
      <c r="G86" s="19">
        <f>G2-G18-G41</f>
        <v>2</v>
      </c>
      <c r="H86" s="10">
        <f>G2-G18-H41</f>
        <v>7</v>
      </c>
      <c r="I86" s="19">
        <f>I2-I18-I41</f>
        <v>6</v>
      </c>
      <c r="J86" s="10">
        <f>I2-I18-J41</f>
        <v>8</v>
      </c>
      <c r="K86" s="19">
        <f>K2-K18-K41</f>
        <v>0</v>
      </c>
      <c r="L86" s="10">
        <f>K2-K18-L41</f>
        <v>0</v>
      </c>
      <c r="M86" s="19">
        <f>M2-M18-M41</f>
        <v>5</v>
      </c>
      <c r="N86" s="10">
        <f>M2-M18-N41</f>
        <v>11</v>
      </c>
      <c r="O86" s="19">
        <f>O2-O18-O41</f>
        <v>2</v>
      </c>
      <c r="P86" s="10">
        <f>O2-O18-P41</f>
        <v>3</v>
      </c>
      <c r="Q86" s="19">
        <f>Q2-Q18-Q41</f>
        <v>0</v>
      </c>
      <c r="R86" s="10">
        <f>Q2-Q18-R41</f>
        <v>1</v>
      </c>
      <c r="S86" s="19">
        <f>S2-S18-S41</f>
        <v>6</v>
      </c>
      <c r="T86" s="10">
        <f>S2-S18-T41</f>
        <v>6</v>
      </c>
      <c r="U86" s="19">
        <f>U2-U18-U41</f>
        <v>6</v>
      </c>
      <c r="V86" s="10">
        <f>U2-U18-V41</f>
        <v>6</v>
      </c>
      <c r="W86" s="19">
        <f>W2-W18-W41</f>
        <v>3</v>
      </c>
      <c r="X86" s="10">
        <f>W2-W18-X41</f>
        <v>4</v>
      </c>
      <c r="Y86" s="19">
        <f>Y2-Y18-Y41</f>
        <v>5</v>
      </c>
      <c r="Z86" s="10">
        <f>Y2-Y18-Z41</f>
        <v>5</v>
      </c>
      <c r="AA86" s="19">
        <f>AA2-AA18-AA41</f>
        <v>15</v>
      </c>
      <c r="AB86" s="10">
        <f>AA2-AA18-AB41</f>
        <v>16</v>
      </c>
      <c r="AC86" s="19">
        <f>AC2-AC18-AC41</f>
        <v>15</v>
      </c>
      <c r="AD86" s="10">
        <f>AC2-AC18-AD41</f>
        <v>16</v>
      </c>
      <c r="AE86" s="19">
        <f>AE2-AE18-AE41</f>
        <v>3</v>
      </c>
      <c r="AF86" s="10">
        <f>AE2-AE18-AF41</f>
        <v>6</v>
      </c>
      <c r="AG86" s="19">
        <f>AG2-AG18-AG41</f>
        <v>8</v>
      </c>
      <c r="AH86" s="10">
        <f>AG2-AG18-AH41</f>
        <v>9</v>
      </c>
      <c r="AI86" s="19">
        <f>AI2-AI18-AI41</f>
        <v>2</v>
      </c>
      <c r="AJ86" s="10">
        <f>AI2-AI18-AJ41</f>
        <v>4</v>
      </c>
      <c r="AK86" s="19">
        <f>AK2-AK18-AK41</f>
        <v>5</v>
      </c>
      <c r="AL86" s="10">
        <f>AK2-AK18-AL41</f>
        <v>3</v>
      </c>
      <c r="AM86" s="19">
        <f>AM2-AM18-AM41</f>
        <v>6</v>
      </c>
      <c r="AN86" s="10">
        <f>AM2-AM18-AN41</f>
        <v>6</v>
      </c>
      <c r="AO86" s="19">
        <f>AO2-AO18-AO41</f>
        <v>1</v>
      </c>
      <c r="AP86" s="10">
        <f>AO2-AO18-AP41</f>
        <v>4</v>
      </c>
      <c r="AQ86" s="19">
        <f>AQ2-AQ18-AQ41</f>
        <v>3</v>
      </c>
      <c r="AR86" s="10">
        <f>AQ2-AQ18-AR41</f>
        <v>6</v>
      </c>
      <c r="AS86" s="19">
        <f>AS2-AS18-AS41</f>
        <v>0</v>
      </c>
      <c r="AT86" s="10">
        <f>AS2-AS18-AT41</f>
        <v>7</v>
      </c>
      <c r="AU86" s="19">
        <f>AU2-AU18-AU41</f>
        <v>5</v>
      </c>
      <c r="AV86" s="10">
        <f>AU2-AU18-AV41</f>
        <v>6</v>
      </c>
      <c r="AW86" s="19">
        <f>AW2-AW18-AW41</f>
        <v>9</v>
      </c>
      <c r="AX86" s="10">
        <f>AW2-AW18-AX41</f>
        <v>11</v>
      </c>
      <c r="AY86" s="19">
        <f>AY2-AY18-AY41</f>
        <v>7</v>
      </c>
      <c r="AZ86" s="20">
        <f>AY2-AY18-AZ41</f>
        <v>8</v>
      </c>
    </row>
    <row r="87" spans="1:52" ht="12.75">
      <c r="A87" s="77"/>
      <c r="B87" s="4" t="s">
        <v>49</v>
      </c>
      <c r="C87" s="19">
        <f>C10-C19-C42</f>
        <v>0</v>
      </c>
      <c r="D87" s="10">
        <f>D10-C19-D42</f>
        <v>2</v>
      </c>
      <c r="E87" s="19">
        <f>E10-E19-E42</f>
        <v>4</v>
      </c>
      <c r="F87" s="10">
        <f>F10-E19-F42</f>
        <v>4</v>
      </c>
      <c r="G87" s="19">
        <f>G10-G19-G42</f>
        <v>0</v>
      </c>
      <c r="H87" s="10">
        <f>H10-G19-H42</f>
        <v>0</v>
      </c>
      <c r="I87" s="19">
        <f>I10-I19-I42</f>
        <v>19</v>
      </c>
      <c r="J87" s="10">
        <f>J10-I19-J42</f>
        <v>22</v>
      </c>
      <c r="K87" s="19">
        <f>K10-K19-K42</f>
        <v>4</v>
      </c>
      <c r="L87" s="10">
        <f>L10-K19-L42</f>
        <v>4</v>
      </c>
      <c r="M87" s="19">
        <f>M10-M19-M42</f>
        <v>27</v>
      </c>
      <c r="N87" s="10">
        <f>N10-M19-N42</f>
        <v>28</v>
      </c>
      <c r="O87" s="19">
        <f>O10-O19-O42</f>
        <v>16</v>
      </c>
      <c r="P87" s="10">
        <f>P10-O19-P42</f>
        <v>16</v>
      </c>
      <c r="Q87" s="19">
        <f>Q10-Q19-Q42</f>
        <v>1</v>
      </c>
      <c r="R87" s="10">
        <f>R10-Q19-R42</f>
        <v>1</v>
      </c>
      <c r="S87" s="19">
        <f>S10-S19-S42</f>
        <v>2</v>
      </c>
      <c r="T87" s="10">
        <f>T10-S19-T42</f>
        <v>2</v>
      </c>
      <c r="U87" s="19">
        <f>U10-U19-U42</f>
        <v>7</v>
      </c>
      <c r="V87" s="10">
        <f>V10-U19-V42</f>
        <v>7</v>
      </c>
      <c r="W87" s="19">
        <f>W10-W19-W42</f>
        <v>5</v>
      </c>
      <c r="X87" s="10">
        <f>X10-W19-X42</f>
        <v>5</v>
      </c>
      <c r="Y87" s="19">
        <f>Y10-Y19-Y42</f>
        <v>9</v>
      </c>
      <c r="Z87" s="10">
        <f>Z10-Y19-Z42</f>
        <v>9</v>
      </c>
      <c r="AA87" s="19">
        <f>AA10-AA19-AA42</f>
        <v>13</v>
      </c>
      <c r="AB87" s="10">
        <f>AB10-AA19-AB42</f>
        <v>18</v>
      </c>
      <c r="AC87" s="19">
        <f>AC10-AC19-AC42</f>
        <v>17</v>
      </c>
      <c r="AD87" s="10">
        <f>AD10-AC19-AD42</f>
        <v>18</v>
      </c>
      <c r="AE87" s="19">
        <f>AE10-AE19-AE42</f>
        <v>16</v>
      </c>
      <c r="AF87" s="10">
        <f>AF10-AE19-AF42</f>
        <v>19</v>
      </c>
      <c r="AG87" s="19">
        <f>AG10-AG19-AG42</f>
        <v>15</v>
      </c>
      <c r="AH87" s="10">
        <f>AH10-AG19-AH42</f>
        <v>15</v>
      </c>
      <c r="AI87" s="19">
        <f>AI10-AI19-AI42</f>
        <v>5</v>
      </c>
      <c r="AJ87" s="10">
        <f>AJ10-AI19-AJ42</f>
        <v>8</v>
      </c>
      <c r="AK87" s="19">
        <f>AK10-AK19-AK42</f>
        <v>20</v>
      </c>
      <c r="AL87" s="10">
        <f>AL10-AK19-AL42</f>
        <v>15</v>
      </c>
      <c r="AM87" s="19">
        <f>AM10-AM19-AM42</f>
        <v>21</v>
      </c>
      <c r="AN87" s="10">
        <f>AN10-AM19-AN42</f>
        <v>21</v>
      </c>
      <c r="AO87" s="19">
        <f>AO10-AO19-AO42</f>
        <v>14</v>
      </c>
      <c r="AP87" s="10">
        <f>AP10-AO19-AP42</f>
        <v>16</v>
      </c>
      <c r="AQ87" s="19">
        <f>AQ10-AQ19-AQ42</f>
        <v>14</v>
      </c>
      <c r="AR87" s="10">
        <f>AR10-AQ19-AR42</f>
        <v>16</v>
      </c>
      <c r="AS87" s="19">
        <f>AS10-AS19-AS42</f>
        <v>9</v>
      </c>
      <c r="AT87" s="10">
        <f>AT10-AS19-AT42</f>
        <v>10</v>
      </c>
      <c r="AU87" s="19">
        <f>AU10-AU19-AU42</f>
        <v>10</v>
      </c>
      <c r="AV87" s="10">
        <f>AV10-AU19-AV42</f>
        <v>10</v>
      </c>
      <c r="AW87" s="19">
        <f>AW10-AW19-AW42</f>
        <v>7</v>
      </c>
      <c r="AX87" s="10">
        <f>AX10-AW19-AX42</f>
        <v>11</v>
      </c>
      <c r="AY87" s="19">
        <f>AY10-AY19-AY42</f>
        <v>8</v>
      </c>
      <c r="AZ87" s="20">
        <f>AZ10-AY19-AZ42</f>
        <v>11</v>
      </c>
    </row>
    <row r="88" spans="1:52" ht="12.75">
      <c r="A88" s="77"/>
      <c r="B88" s="4" t="s">
        <v>57</v>
      </c>
      <c r="C88" s="19">
        <f>C2+C3+C4-C18-C19-C41-C42</f>
        <v>0</v>
      </c>
      <c r="D88" s="10">
        <f>C2+C3+C4-C18-C19-D41-D42</f>
        <v>2</v>
      </c>
      <c r="E88" s="19">
        <f>E2+E3+E4-E18-E19-E41-E42</f>
        <v>10</v>
      </c>
      <c r="F88" s="10">
        <f>E2+E3+E4-E18-E19-F41-F42</f>
        <v>10</v>
      </c>
      <c r="G88" s="19">
        <f>G2+G3+G4-G18-G19-G41-G42</f>
        <v>2</v>
      </c>
      <c r="H88" s="10">
        <f>G2+G3+G4-G18-G19-H41-H42</f>
        <v>7</v>
      </c>
      <c r="I88" s="19">
        <f>I2+I3+I4-I18-I19-I41-I42</f>
        <v>25</v>
      </c>
      <c r="J88" s="10">
        <f>I2+I3+I4-I18-I19-J41-J42</f>
        <v>30</v>
      </c>
      <c r="K88" s="19">
        <f>K2+K3+K4-K18-K19-K41-K42</f>
        <v>4</v>
      </c>
      <c r="L88" s="10">
        <f>K2+K3+K4-K18-K19-L41-L42</f>
        <v>4</v>
      </c>
      <c r="M88" s="19">
        <f>M2+M3+M4-M18-M19-M41-M42</f>
        <v>32</v>
      </c>
      <c r="N88" s="10">
        <f>M2+M3+M4-M18-M19-N41-N42</f>
        <v>39</v>
      </c>
      <c r="O88" s="19">
        <f>O2+O3+O4-O18-O19-O41-O42</f>
        <v>18</v>
      </c>
      <c r="P88" s="10">
        <f>O2+O3+O4-O18-O19-P41-P42</f>
        <v>19</v>
      </c>
      <c r="Q88" s="19">
        <f>Q2+Q3+Q4-Q18-Q19-Q41-Q42</f>
        <v>1</v>
      </c>
      <c r="R88" s="10">
        <f>Q2+Q3+Q4-Q18-Q19-R41-R42</f>
        <v>2</v>
      </c>
      <c r="S88" s="19">
        <f>S2+S3+S4-S18-S19-S41-S42</f>
        <v>8</v>
      </c>
      <c r="T88" s="10">
        <f>S2+S3+S4-S18-S19-T41-T42</f>
        <v>8</v>
      </c>
      <c r="U88" s="19">
        <f>U2+U3+U4-U18-U19-U41-U42</f>
        <v>13</v>
      </c>
      <c r="V88" s="10">
        <f>U2+U3+U4-U18-U19-V41-V42</f>
        <v>13</v>
      </c>
      <c r="W88" s="19">
        <f>W2+W3+W4-W18-W19-W41-W42</f>
        <v>8</v>
      </c>
      <c r="X88" s="10">
        <f>W2+W3+W4-W18-W19-X41-X42</f>
        <v>9</v>
      </c>
      <c r="Y88" s="19">
        <f>Y2+Y3+Y4-Y18-Y19-Y41-Y42</f>
        <v>14</v>
      </c>
      <c r="Z88" s="10">
        <f>Y2+Y3+Y4-Y18-Y19-Z41-Z42</f>
        <v>14</v>
      </c>
      <c r="AA88" s="19">
        <f>AA2+AA3+AA4-AA18-AA19-AA41-AA42</f>
        <v>28</v>
      </c>
      <c r="AB88" s="10">
        <f>AA2+AA3+AA4-AA18-AA19-AB41-AB42</f>
        <v>34</v>
      </c>
      <c r="AC88" s="19">
        <f>AC2+AC3+AC4-AC18-AC19-AC41-AC42</f>
        <v>32</v>
      </c>
      <c r="AD88" s="10">
        <f>AC2+AC3+AC4-AC18-AC19-AD41-AD42</f>
        <v>34</v>
      </c>
      <c r="AE88" s="19">
        <f>AE2+AE3+AE4-AE18-AE19-AE41-AE42</f>
        <v>19</v>
      </c>
      <c r="AF88" s="10">
        <f>AE2+AE3+AE4-AE18-AE19-AF41-AF42</f>
        <v>25</v>
      </c>
      <c r="AG88" s="19">
        <f>AG2+AG3+AG4-AG18-AG19-AG41-AG42</f>
        <v>23</v>
      </c>
      <c r="AH88" s="10">
        <f>AG2+AG3+AG4-AG18-AG19-AH41-AH42</f>
        <v>24</v>
      </c>
      <c r="AI88" s="19">
        <f>AI2+AI3+AI4-AI18-AI19-AI41-AI42</f>
        <v>7</v>
      </c>
      <c r="AJ88" s="10">
        <f>AI2+AI3+AI4-AI18-AI19-AJ41-AJ42</f>
        <v>12</v>
      </c>
      <c r="AK88" s="19">
        <f>AK2+AK3+AK4-AK18-AK19-AK41-AK42</f>
        <v>25</v>
      </c>
      <c r="AL88" s="10">
        <f>AK2+AK3+AK4-AK18-AK19-AL41-AL42</f>
        <v>18</v>
      </c>
      <c r="AM88" s="19">
        <f>AM2+AM3+AM4-AM18-AM19-AM41-AM42</f>
        <v>27</v>
      </c>
      <c r="AN88" s="10">
        <f>AM2+AM3+AM4-AM18-AM19-AN41-AN42</f>
        <v>27</v>
      </c>
      <c r="AO88" s="19">
        <f>AO2+AO3+AO4-AO18-AO19-AO41-AO42</f>
        <v>15</v>
      </c>
      <c r="AP88" s="10">
        <f>AO2+AO3+AO4-AO18-AO19-AP41-AP42</f>
        <v>20</v>
      </c>
      <c r="AQ88" s="19">
        <f>AQ2+AQ3+AQ4-AQ18-AQ19-AQ41-AQ42</f>
        <v>17</v>
      </c>
      <c r="AR88" s="10">
        <f>AQ2+AQ3+AQ4-AQ18-AQ19-AR41-AR42</f>
        <v>22</v>
      </c>
      <c r="AS88" s="19">
        <f>AS2+AS3+AS4-AS18-AS19-AS41-AS42</f>
        <v>9</v>
      </c>
      <c r="AT88" s="10">
        <f>AS2+AS3+AS4-AS18-AS19-AT41-AT42</f>
        <v>17</v>
      </c>
      <c r="AU88" s="19">
        <f>AU2+AU3+AU4-AU18-AU19-AU41-AU42</f>
        <v>15</v>
      </c>
      <c r="AV88" s="10">
        <f>AU2+AU3+AU4-AU18-AU19-AV41-AV42</f>
        <v>16</v>
      </c>
      <c r="AW88" s="19">
        <f>AW2+AW3+AW4-AW18-AW19-AW41-AW42</f>
        <v>16</v>
      </c>
      <c r="AX88" s="10">
        <f>AW2+AW3+AW4-AW18-AW19-AX41-AX42</f>
        <v>22</v>
      </c>
      <c r="AY88" s="19">
        <f>AY2+AY3+AY4-AY18-AY19-AY41-AY42</f>
        <v>15</v>
      </c>
      <c r="AZ88" s="20">
        <f>AY2+AY3+AY4-AY18-AY19-AZ41-AZ42</f>
        <v>19</v>
      </c>
    </row>
    <row r="89" spans="1:52" ht="12.75">
      <c r="A89" s="78"/>
      <c r="B89" s="4" t="s">
        <v>34</v>
      </c>
      <c r="C89" s="19">
        <f>C11-C20-C43</f>
        <v>0</v>
      </c>
      <c r="D89" s="10">
        <f>D11-C20-D43</f>
        <v>2</v>
      </c>
      <c r="E89" s="19">
        <f>E11-E20-E43</f>
        <v>10</v>
      </c>
      <c r="F89" s="10">
        <f>F11-E20-F43</f>
        <v>10</v>
      </c>
      <c r="G89" s="19">
        <f>G11-G20-G43</f>
        <v>2</v>
      </c>
      <c r="H89" s="10">
        <f>H11-G20-H43</f>
        <v>7</v>
      </c>
      <c r="I89" s="19">
        <f>I11-I20-I43</f>
        <v>25</v>
      </c>
      <c r="J89" s="10">
        <f>J11-I20-J43</f>
        <v>30</v>
      </c>
      <c r="K89" s="19">
        <f>K11-K20-K43</f>
        <v>4</v>
      </c>
      <c r="L89" s="10">
        <f>L11-K20-L43</f>
        <v>4</v>
      </c>
      <c r="M89" s="19">
        <f>M11-M20-M43</f>
        <v>32</v>
      </c>
      <c r="N89" s="10">
        <f>N11-M20-N43</f>
        <v>39</v>
      </c>
      <c r="O89" s="19">
        <f>O11-O20-O43</f>
        <v>18</v>
      </c>
      <c r="P89" s="10">
        <f>P11-O20-P43</f>
        <v>19</v>
      </c>
      <c r="Q89" s="19">
        <f>Q11-Q20-Q43</f>
        <v>1</v>
      </c>
      <c r="R89" s="10">
        <f>R11-Q20-R43</f>
        <v>2</v>
      </c>
      <c r="S89" s="19">
        <f>S11-S20-S43</f>
        <v>8</v>
      </c>
      <c r="T89" s="10">
        <f>T11-S20-T43</f>
        <v>8</v>
      </c>
      <c r="U89" s="19">
        <f>U11-U20-U43</f>
        <v>13</v>
      </c>
      <c r="V89" s="10">
        <f>V11-U20-V43</f>
        <v>13</v>
      </c>
      <c r="W89" s="19">
        <f>W11-W20-W43</f>
        <v>8</v>
      </c>
      <c r="X89" s="10">
        <f>X11-W20-X43</f>
        <v>9</v>
      </c>
      <c r="Y89" s="19">
        <f>Y11-Y20-Y43</f>
        <v>14</v>
      </c>
      <c r="Z89" s="10">
        <f>Z11-Y20-Z43</f>
        <v>14</v>
      </c>
      <c r="AA89" s="19">
        <f>AA11-AA20-AA43</f>
        <v>28</v>
      </c>
      <c r="AB89" s="10">
        <f>AB11-AA20-AB43</f>
        <v>34</v>
      </c>
      <c r="AC89" s="19">
        <f>AC11-AC20-AC43</f>
        <v>34</v>
      </c>
      <c r="AD89" s="10">
        <f>AD11-AC20-AD43</f>
        <v>36</v>
      </c>
      <c r="AE89" s="19">
        <f>AE11-AE20-AE43</f>
        <v>19</v>
      </c>
      <c r="AF89" s="10">
        <f>AF11-AE20-AF43</f>
        <v>25</v>
      </c>
      <c r="AG89" s="19">
        <f>AG11-AG20-AG43</f>
        <v>23</v>
      </c>
      <c r="AH89" s="10">
        <f>AH11-AG20-AH43</f>
        <v>24</v>
      </c>
      <c r="AI89" s="19">
        <f>AI11-AI20-AI43</f>
        <v>7</v>
      </c>
      <c r="AJ89" s="10">
        <f>AJ11-AI20-AJ43</f>
        <v>12</v>
      </c>
      <c r="AK89" s="19">
        <f>AK11-AK20-AK43</f>
        <v>25</v>
      </c>
      <c r="AL89" s="10">
        <f>AL11-AK20-AL43</f>
        <v>18</v>
      </c>
      <c r="AM89" s="19">
        <f>AM11-AM20-AM43</f>
        <v>27</v>
      </c>
      <c r="AN89" s="10">
        <f>AN11-AM20-AN43</f>
        <v>27</v>
      </c>
      <c r="AO89" s="19">
        <f>AO11-AO20-AO43</f>
        <v>15</v>
      </c>
      <c r="AP89" s="10">
        <f>AP11-AO20-AP43</f>
        <v>20</v>
      </c>
      <c r="AQ89" s="19">
        <f>AQ11-AQ20-AQ43</f>
        <v>17</v>
      </c>
      <c r="AR89" s="10">
        <f>AR11-AQ20-AR43</f>
        <v>22</v>
      </c>
      <c r="AS89" s="19">
        <f>AS11-AS20-AS43</f>
        <v>11</v>
      </c>
      <c r="AT89" s="10">
        <f>AT11-AS20-AT43</f>
        <v>19</v>
      </c>
      <c r="AU89" s="19">
        <f>AU11-AU20-AU43</f>
        <v>17</v>
      </c>
      <c r="AV89" s="10">
        <f>AV11-AU20-AV43</f>
        <v>18</v>
      </c>
      <c r="AW89" s="19">
        <f>AW11-AW20-AW43</f>
        <v>16</v>
      </c>
      <c r="AX89" s="10">
        <f>AX11-AW20-AX43</f>
        <v>22</v>
      </c>
      <c r="AY89" s="19">
        <f>AY11-AY20-AY43</f>
        <v>15</v>
      </c>
      <c r="AZ89" s="20">
        <f>AZ11-AY20-AZ43</f>
        <v>19</v>
      </c>
    </row>
    <row r="90" spans="1:52" s="28" customFormat="1" ht="12.75" customHeight="1">
      <c r="A90" s="69" t="s">
        <v>65</v>
      </c>
      <c r="B90" s="28" t="s">
        <v>30</v>
      </c>
      <c r="C90" s="29" t="e">
        <f>(C59+C5-C44)/C5</f>
        <v>#DIV/0!</v>
      </c>
      <c r="D90" s="30" t="e">
        <f>(D59+D5-D44)/D5</f>
        <v>#DIV/0!</v>
      </c>
      <c r="E90" s="29" t="e">
        <f>(E59+E5-E44)/E5</f>
        <v>#DIV/0!</v>
      </c>
      <c r="F90" s="30" t="e">
        <f>(F59+F5-F44)/F5</f>
        <v>#DIV/0!</v>
      </c>
      <c r="G90" s="29" t="e">
        <f>(G59+G5-G44)/G5</f>
        <v>#DIV/0!</v>
      </c>
      <c r="H90" s="30" t="e">
        <f>(H59+H5-H44)/H5</f>
        <v>#DIV/0!</v>
      </c>
      <c r="I90" s="29" t="e">
        <f>(I59+I5-I44)/I5</f>
        <v>#DIV/0!</v>
      </c>
      <c r="J90" s="30" t="e">
        <f>(J59+J5-J44)/J5</f>
        <v>#DIV/0!</v>
      </c>
      <c r="K90" s="29" t="e">
        <f>(K59+K5-K44)/K5</f>
        <v>#DIV/0!</v>
      </c>
      <c r="L90" s="30" t="e">
        <f>(L59+L5-L44)/L5</f>
        <v>#DIV/0!</v>
      </c>
      <c r="M90" s="29" t="e">
        <f>(M59+M5-M44)/M5</f>
        <v>#DIV/0!</v>
      </c>
      <c r="N90" s="30" t="e">
        <f>(N59+N5-N44)/N5</f>
        <v>#DIV/0!</v>
      </c>
      <c r="O90" s="29" t="e">
        <f>(O59+O5-O44)/O5</f>
        <v>#DIV/0!</v>
      </c>
      <c r="P90" s="30" t="e">
        <f>(P59+P5-P44)/P5</f>
        <v>#DIV/0!</v>
      </c>
      <c r="Q90" s="29" t="e">
        <f>(Q59+Q5-Q44)/Q5</f>
        <v>#DIV/0!</v>
      </c>
      <c r="R90" s="30" t="e">
        <f>(R59+R5-R44)/R5</f>
        <v>#DIV/0!</v>
      </c>
      <c r="S90" s="29" t="e">
        <f>(S59+S5-S44)/S5</f>
        <v>#DIV/0!</v>
      </c>
      <c r="T90" s="30" t="e">
        <f>(T59+T5-T44)/T5</f>
        <v>#DIV/0!</v>
      </c>
      <c r="U90" s="29" t="e">
        <f>(U59+U5-U44)/U5</f>
        <v>#DIV/0!</v>
      </c>
      <c r="V90" s="30" t="e">
        <f>(V59+V5-V44)/V5</f>
        <v>#DIV/0!</v>
      </c>
      <c r="W90" s="29" t="e">
        <f>(W59+W5-W44)/W5</f>
        <v>#DIV/0!</v>
      </c>
      <c r="X90" s="30" t="e">
        <f>(X59+X5-X44)/X5</f>
        <v>#DIV/0!</v>
      </c>
      <c r="Y90" s="29" t="e">
        <f>(Y59+Y5-Y44)/Y5</f>
        <v>#DIV/0!</v>
      </c>
      <c r="Z90" s="30" t="e">
        <f>(Z59+Z5-Z44)/Z5</f>
        <v>#DIV/0!</v>
      </c>
      <c r="AA90" s="29" t="e">
        <f>(AA59+AA5-AA44)/AA5</f>
        <v>#DIV/0!</v>
      </c>
      <c r="AB90" s="30" t="e">
        <f>(AB59+AB5-AB44)/AB5</f>
        <v>#DIV/0!</v>
      </c>
      <c r="AC90" s="29">
        <f>(AC59+AC5-AC44)/AC5</f>
        <v>28</v>
      </c>
      <c r="AD90" s="30">
        <f>(AD59+AD5-AD44)/AD5</f>
        <v>30.5</v>
      </c>
      <c r="AE90" s="29" t="e">
        <f>(AE59+AE5-AE44)/AE5</f>
        <v>#DIV/0!</v>
      </c>
      <c r="AF90" s="30" t="e">
        <f>(AF59+AF5-AF44)/AF5</f>
        <v>#DIV/0!</v>
      </c>
      <c r="AG90" s="29" t="e">
        <f>(AG59+AG5-AG44)/AG5</f>
        <v>#DIV/0!</v>
      </c>
      <c r="AH90" s="30" t="e">
        <f>(AH59+AH5-AH44)/AH5</f>
        <v>#DIV/0!</v>
      </c>
      <c r="AI90" s="29" t="e">
        <f>(AI59+AI5-AI44)/AI5</f>
        <v>#DIV/0!</v>
      </c>
      <c r="AJ90" s="30" t="e">
        <f>(AJ59+AJ5-AJ44)/AJ5</f>
        <v>#DIV/0!</v>
      </c>
      <c r="AK90" s="29" t="e">
        <f>(AK59+AK5-AK44)/AK5</f>
        <v>#DIV/0!</v>
      </c>
      <c r="AL90" s="30" t="e">
        <f>(AL59+AL5-AL44)/AL5</f>
        <v>#DIV/0!</v>
      </c>
      <c r="AM90" s="29" t="e">
        <f>(AM59+AM5-AM44)/AM5</f>
        <v>#DIV/0!</v>
      </c>
      <c r="AN90" s="30" t="e">
        <f>(AN59+AN5-AN44)/AN5</f>
        <v>#DIV/0!</v>
      </c>
      <c r="AO90" s="29" t="e">
        <f>(AO59+AO5-AO44)/AO5</f>
        <v>#DIV/0!</v>
      </c>
      <c r="AP90" s="30" t="e">
        <f>(AP59+AP5-AP44)/AP5</f>
        <v>#DIV/0!</v>
      </c>
      <c r="AQ90" s="29" t="e">
        <f>(AQ59+AQ5-AQ44)/AQ5</f>
        <v>#DIV/0!</v>
      </c>
      <c r="AR90" s="30" t="e">
        <f>(AR59+AR5-AR44)/AR5</f>
        <v>#DIV/0!</v>
      </c>
      <c r="AS90" s="29">
        <f>(AS59+AS5-AS44)/AS5</f>
        <v>4.666666666666667</v>
      </c>
      <c r="AT90" s="30">
        <f>(AT59+AT5-AT44)/AT5</f>
        <v>4.666666666666667</v>
      </c>
      <c r="AU90" s="29">
        <f>(AU59+AU5-AU44)/AU5</f>
        <v>5</v>
      </c>
      <c r="AV90" s="30">
        <f>(AV59+AV5-AV44)/AV5</f>
        <v>5</v>
      </c>
      <c r="AW90" s="29" t="e">
        <f>(AW59+AW5-AW44)/AW5</f>
        <v>#DIV/0!</v>
      </c>
      <c r="AX90" s="30" t="e">
        <f>(AX59+AX5-AX44)/AX5</f>
        <v>#DIV/0!</v>
      </c>
      <c r="AY90" s="29" t="e">
        <f>(AY59+AY5-AY44)/AY5</f>
        <v>#DIV/0!</v>
      </c>
      <c r="AZ90" s="31" t="e">
        <f>(AZ59+AZ5-AZ44)/AZ5</f>
        <v>#DIV/0!</v>
      </c>
    </row>
    <row r="91" spans="1:52" s="32" customFormat="1" ht="12.75" customHeight="1">
      <c r="A91" s="70"/>
      <c r="B91" s="32" t="s">
        <v>27</v>
      </c>
      <c r="C91" s="33" t="e">
        <f>(C60+C2-C45)/C2</f>
        <v>#DIV/0!</v>
      </c>
      <c r="D91" s="34" t="e">
        <f>(D60+C2-D45)/C2</f>
        <v>#DIV/0!</v>
      </c>
      <c r="E91" s="33">
        <f>(E60+E2-E45)/E2</f>
        <v>1</v>
      </c>
      <c r="F91" s="34">
        <f>(F60+E2-F45)/E2</f>
        <v>1</v>
      </c>
      <c r="G91" s="33">
        <f>(G60+G2-G45)/G2</f>
        <v>1</v>
      </c>
      <c r="H91" s="34">
        <f>(H60+G2-H45)/G2</f>
        <v>1</v>
      </c>
      <c r="I91" s="33">
        <f>(I60+I2-I45)/I2</f>
        <v>1</v>
      </c>
      <c r="J91" s="34">
        <f>(J60+I2-J45)/I2</f>
        <v>1</v>
      </c>
      <c r="K91" s="33" t="e">
        <f>(K60+K2-K45)/K2</f>
        <v>#DIV/0!</v>
      </c>
      <c r="L91" s="34" t="e">
        <f>(L60+K2-L45)/K2</f>
        <v>#DIV/0!</v>
      </c>
      <c r="M91" s="33">
        <f>(M60+M2-M45)/M2</f>
        <v>1</v>
      </c>
      <c r="N91" s="34">
        <f>(N60+M2-N45)/M2</f>
        <v>1</v>
      </c>
      <c r="O91" s="33">
        <f>(O60+O2-O45)/O2</f>
        <v>1.2</v>
      </c>
      <c r="P91" s="34">
        <f>(P60+O2-P45)/O2</f>
        <v>1.2</v>
      </c>
      <c r="Q91" s="33">
        <f>(Q60+Q2-Q45)/Q2</f>
        <v>1</v>
      </c>
      <c r="R91" s="34">
        <f>(R60+Q2-R45)/Q2</f>
        <v>1</v>
      </c>
      <c r="S91" s="33">
        <f>(S60+S2-S45)/S2</f>
        <v>1.1666666666666667</v>
      </c>
      <c r="T91" s="34">
        <f>(T60+S2-T45)/S2</f>
        <v>1.3333333333333333</v>
      </c>
      <c r="U91" s="33">
        <f>(U60+U2-U45)/U2</f>
        <v>1</v>
      </c>
      <c r="V91" s="34">
        <f>(V60+U2-V45)/U2</f>
        <v>1</v>
      </c>
      <c r="W91" s="33">
        <f>(W60+W2-W45)/W2</f>
        <v>1</v>
      </c>
      <c r="X91" s="34">
        <f>(X60+W2-X45)/W2</f>
        <v>1</v>
      </c>
      <c r="Y91" s="33">
        <f>(Y60+Y2-Y45)/Y2</f>
        <v>1</v>
      </c>
      <c r="Z91" s="34">
        <f>(Z60+Y2-Z45)/Y2</f>
        <v>1</v>
      </c>
      <c r="AA91" s="33">
        <f>(AA60+AA2-AA45)/AA2</f>
        <v>1.3333333333333333</v>
      </c>
      <c r="AB91" s="34">
        <f>(AB60+AA2-AB45)/AA2</f>
        <v>1.2777777777777777</v>
      </c>
      <c r="AC91" s="33">
        <f>(AC60+AC2-AC45)/AC2</f>
        <v>1.2916666666666667</v>
      </c>
      <c r="AD91" s="34">
        <f>(AD60+AC2-AD45)/AC2</f>
        <v>1.25</v>
      </c>
      <c r="AE91" s="33">
        <f>(AE60+AE2-AE45)/AE2</f>
        <v>1</v>
      </c>
      <c r="AF91" s="34">
        <f>(AF60+AE2-AF45)/AE2</f>
        <v>1</v>
      </c>
      <c r="AG91" s="33">
        <f>(AG60+AG2-AG45)/AG2</f>
        <v>1.0714285714285714</v>
      </c>
      <c r="AH91" s="34">
        <f>(AH60+AG2-AH45)/AG2</f>
        <v>1.0714285714285714</v>
      </c>
      <c r="AI91" s="33">
        <f>(AI60+AI2-AI45)/AI2</f>
        <v>1.7</v>
      </c>
      <c r="AJ91" s="34">
        <f>(AJ60+AI2-AJ45)/AI2</f>
        <v>2.1</v>
      </c>
      <c r="AK91" s="33">
        <f>(AK60+AK2-AK45)/AK2</f>
        <v>1</v>
      </c>
      <c r="AL91" s="34">
        <f>(AL60+AK2-AL45)/AK2</f>
        <v>1</v>
      </c>
      <c r="AM91" s="33">
        <f>(AM60+AM2-AM45)/AM2</f>
        <v>1</v>
      </c>
      <c r="AN91" s="34">
        <f>(AN60+AM2-AN45)/AM2</f>
        <v>1</v>
      </c>
      <c r="AO91" s="33">
        <f>(AO60+AO2-AO45)/AO2</f>
        <v>1</v>
      </c>
      <c r="AP91" s="34">
        <f>(AP60+AO2-AP45)/AO2</f>
        <v>1</v>
      </c>
      <c r="AQ91" s="33">
        <f>(AQ60+AQ2-AQ45)/AQ2</f>
        <v>1</v>
      </c>
      <c r="AR91" s="34">
        <f>(AR60+AQ2-AR45)/AQ2</f>
        <v>1</v>
      </c>
      <c r="AS91" s="33">
        <f>(AS60+AS2-AS45)/AS2</f>
        <v>1.25</v>
      </c>
      <c r="AT91" s="34">
        <f>(AT60+AS2-AT45)/AS2</f>
        <v>1.25</v>
      </c>
      <c r="AU91" s="33">
        <f>(AU60+AU2-AU45)/AU2</f>
        <v>1.375</v>
      </c>
      <c r="AV91" s="34">
        <f>(AV60+AU2-AV45)/AU2</f>
        <v>1.5</v>
      </c>
      <c r="AW91" s="33">
        <f>(AW60+AW2-AW45)/AW2</f>
        <v>1.1724137931034482</v>
      </c>
      <c r="AX91" s="34">
        <f>(AX60+AW2-AX45)/AW2</f>
        <v>1.3103448275862069</v>
      </c>
      <c r="AY91" s="33">
        <f>(AY60+AY2-AY45)/AY2</f>
        <v>1</v>
      </c>
      <c r="AZ91" s="35">
        <f>(AZ60+AY2-AZ45)/AY2</f>
        <v>1.0909090909090908</v>
      </c>
    </row>
    <row r="92" spans="1:52" s="36" customFormat="1" ht="12.75">
      <c r="A92" s="71"/>
      <c r="B92" s="36" t="s">
        <v>49</v>
      </c>
      <c r="C92" s="33">
        <f>(C61+C10-C46)/C10</f>
        <v>1.4285714285714286</v>
      </c>
      <c r="D92" s="34">
        <f>(D61+D10-D46)/D10</f>
        <v>1.8571428571428572</v>
      </c>
      <c r="E92" s="33">
        <f>(E61+E10-E46)/E10</f>
        <v>6.052631578947368</v>
      </c>
      <c r="F92" s="34">
        <f>(F61+F10-F46)/F10</f>
        <v>5.578947368421052</v>
      </c>
      <c r="G92" s="33">
        <f>(G61+G10-G46)/G10</f>
        <v>1.0714285714285714</v>
      </c>
      <c r="H92" s="34">
        <f>(H61+H10-H46)/H10</f>
        <v>1.2142857142857142</v>
      </c>
      <c r="I92" s="33">
        <f>(I61+I10-I46)/I10</f>
        <v>10.346153846153847</v>
      </c>
      <c r="J92" s="34">
        <f>(J61+J10-J46)/J10</f>
        <v>12.73076923076923</v>
      </c>
      <c r="K92" s="33">
        <f>(K61+K10-K46)/K10</f>
        <v>3.25</v>
      </c>
      <c r="L92" s="34">
        <f>(L61+L10-L46)/L10</f>
        <v>4.875</v>
      </c>
      <c r="M92" s="33">
        <f>(M61+M10-M46)/M10</f>
        <v>4.181818181818182</v>
      </c>
      <c r="N92" s="34">
        <f>(N61+N10-N46)/N10</f>
        <v>3.9393939393939394</v>
      </c>
      <c r="O92" s="33">
        <f>(O61+O10-O46)/O10</f>
        <v>1.5909090909090908</v>
      </c>
      <c r="P92" s="34">
        <f>(P61+P10-P46)/P10</f>
        <v>1.5</v>
      </c>
      <c r="Q92" s="33">
        <f>(Q61+Q10-Q46)/Q10</f>
        <v>3</v>
      </c>
      <c r="R92" s="34">
        <f>(R61+R10-R46)/R10</f>
        <v>3.111111111111111</v>
      </c>
      <c r="S92" s="33">
        <f>(S61+S10-S46)/S10</f>
        <v>11.5</v>
      </c>
      <c r="T92" s="34">
        <f>(T61+T10-T46)/T10</f>
        <v>10</v>
      </c>
      <c r="U92" s="33">
        <f>(U61+U10-U46)/U10</f>
        <v>5.647058823529412</v>
      </c>
      <c r="V92" s="34">
        <f>(V61+V10-V46)/V10</f>
        <v>4.529411764705882</v>
      </c>
      <c r="W92" s="33">
        <f>(W61+W10-W46)/W10</f>
        <v>4.366666666666666</v>
      </c>
      <c r="X92" s="34">
        <f>(X61+X10-X46)/X10</f>
        <v>4.5</v>
      </c>
      <c r="Y92" s="33">
        <f>(Y61+Y10-Y46)/Y10</f>
        <v>2.3636363636363638</v>
      </c>
      <c r="Z92" s="34">
        <f>(Z61+Z10-Z46)/Z10</f>
        <v>3.272727272727273</v>
      </c>
      <c r="AA92" s="33">
        <f>(AA61+AA10-AA46)/AA10</f>
        <v>6.5813953488372094</v>
      </c>
      <c r="AB92" s="34">
        <f>(AB61+AB10-AB46)/AB10</f>
        <v>7.883720930232558</v>
      </c>
      <c r="AC92" s="33">
        <f>(AC61+AC10-AC46)/AC10</f>
        <v>2.8285714285714287</v>
      </c>
      <c r="AD92" s="34">
        <f>(AD61+AD10-AD46)/AD10</f>
        <v>3.1142857142857143</v>
      </c>
      <c r="AE92" s="33">
        <f>(AE61+AE10-AE46)/AE10</f>
        <v>4.645161290322581</v>
      </c>
      <c r="AF92" s="34">
        <f>(AF61+AF10-AF46)/AF10</f>
        <v>5.774193548387097</v>
      </c>
      <c r="AG92" s="33">
        <f>(AG61+AG10-AG46)/AG10</f>
        <v>9.5</v>
      </c>
      <c r="AH92" s="34">
        <f>(AH61+AH10-AH46)/AH10</f>
        <v>10.11111111111111</v>
      </c>
      <c r="AI92" s="33">
        <f>(AI61+AI10-AI46)/AI10</f>
        <v>10.666666666666666</v>
      </c>
      <c r="AJ92" s="34">
        <f>(AJ61+AJ10-AJ46)/AJ10</f>
        <v>11.055555555555555</v>
      </c>
      <c r="AK92" s="33">
        <f>(AK61+AK10-AK46)/AK10</f>
        <v>9.428571428571429</v>
      </c>
      <c r="AL92" s="34">
        <f>(AL61+AL10-AL46)/AL10</f>
        <v>9.428571428571429</v>
      </c>
      <c r="AM92" s="33">
        <f>(AM61+AM10-AM46)/AM10</f>
        <v>1.2857142857142858</v>
      </c>
      <c r="AN92" s="34">
        <f>(AN61+AN10-AN46)/AN10</f>
        <v>1.2857142857142858</v>
      </c>
      <c r="AO92" s="33">
        <f>(AO61+AO10-AO46)/AO10</f>
        <v>2.0555555555555554</v>
      </c>
      <c r="AP92" s="34">
        <f>(AP61+AP10-AP46)/AP10</f>
        <v>2.0555555555555554</v>
      </c>
      <c r="AQ92" s="33">
        <f>(AQ61+AQ10-AQ46)/AQ10</f>
        <v>3.2</v>
      </c>
      <c r="AR92" s="34">
        <f>(AR61+AR10-AR46)/AR10</f>
        <v>3.8</v>
      </c>
      <c r="AS92" s="33">
        <f>(AS61+AS10-AS46)/AS10</f>
        <v>7.818181818181818</v>
      </c>
      <c r="AT92" s="34">
        <f>(AT61+AT10-AT46)/AT10</f>
        <v>7.818181818181818</v>
      </c>
      <c r="AU92" s="33">
        <f>(AU61+AU10-AU46)/AU10</f>
        <v>6.7272727272727275</v>
      </c>
      <c r="AV92" s="34">
        <f>(AV61+AV10-AV46)/AV10</f>
        <v>6.818181818181818</v>
      </c>
      <c r="AW92" s="33">
        <f>(AW61+AW10-AW46)/AW10</f>
        <v>8.722222222222221</v>
      </c>
      <c r="AX92" s="34">
        <f>(AX61+AX10-AX46)/AX10</f>
        <v>12.833333333333334</v>
      </c>
      <c r="AY92" s="33">
        <f>(AY61+AY10-AY46)/AY10</f>
        <v>7.774193548387097</v>
      </c>
      <c r="AZ92" s="35">
        <f>(AZ61+AZ10-AZ46)/AZ10</f>
        <v>9.096774193548388</v>
      </c>
    </row>
    <row r="93" spans="1:52" s="36" customFormat="1" ht="12.75">
      <c r="A93" s="72"/>
      <c r="B93" s="36" t="s">
        <v>34</v>
      </c>
      <c r="C93" s="33">
        <f>(C62+C11-C47)/C11</f>
        <v>1.4285714285714286</v>
      </c>
      <c r="D93" s="34">
        <f>(D62+D11-D47)/D11</f>
        <v>1.8571428571428572</v>
      </c>
      <c r="E93" s="33">
        <f>(E62+E11-E47)/E11</f>
        <v>4.84</v>
      </c>
      <c r="F93" s="34">
        <f>(F62+F11-F47)/F11</f>
        <v>4.48</v>
      </c>
      <c r="G93" s="33">
        <f>(G62+G11-G47)/G11</f>
        <v>1.0476190476190477</v>
      </c>
      <c r="H93" s="34">
        <f>(H62+H11-H47)/H11</f>
        <v>1.1428571428571428</v>
      </c>
      <c r="I93" s="33">
        <f>(I62+I11-I47)/I11</f>
        <v>7.075</v>
      </c>
      <c r="J93" s="34">
        <f>(J62+J11-J47)/J11</f>
        <v>8.625</v>
      </c>
      <c r="K93" s="33">
        <f>(K62+K11-K47)/K11</f>
        <v>3.25</v>
      </c>
      <c r="L93" s="34">
        <f>(L62+L11-L47)/L11</f>
        <v>5</v>
      </c>
      <c r="M93" s="33">
        <f>(M62+M11-M47)/M11</f>
        <v>3.3333333333333335</v>
      </c>
      <c r="N93" s="34">
        <f>(N62+N11-N47)/N11</f>
        <v>3.1555555555555554</v>
      </c>
      <c r="O93" s="33">
        <f>(O62+O11-O47)/O11</f>
        <v>1.5185185185185186</v>
      </c>
      <c r="P93" s="34">
        <f>(P62+P11-P47)/P11</f>
        <v>1.4444444444444444</v>
      </c>
      <c r="Q93" s="33">
        <f>(Q62+Q11-Q47)/Q11</f>
        <v>2.8</v>
      </c>
      <c r="R93" s="34">
        <f>(R62+R11-R47)/R11</f>
        <v>2.9</v>
      </c>
      <c r="S93" s="33">
        <f>(S62+S11-S47)/S11</f>
        <v>3.75</v>
      </c>
      <c r="T93" s="34">
        <f>(T62+T11-T47)/T11</f>
        <v>3.5</v>
      </c>
      <c r="U93" s="33">
        <f>(U62+U11-U47)/U11</f>
        <v>7.317073170731708</v>
      </c>
      <c r="V93" s="34">
        <f>(V62+V11-V47)/V11</f>
        <v>6.317073170731708</v>
      </c>
      <c r="W93" s="33">
        <f>(W62+W11-W47)/W11</f>
        <v>5.882352941176471</v>
      </c>
      <c r="X93" s="34">
        <f>(X62+X11-X47)/X11</f>
        <v>6.0588235294117645</v>
      </c>
      <c r="Y93" s="33">
        <f>(Y62+Y11-Y47)/Y11</f>
        <v>4.5625</v>
      </c>
      <c r="Z93" s="34">
        <f>(Z62+Z11-Z47)/Z11</f>
        <v>5.8125</v>
      </c>
      <c r="AA93" s="33">
        <f>(AA62+AA11-AA47)/AA11</f>
        <v>6.229508196721311</v>
      </c>
      <c r="AB93" s="34">
        <f>(AB62+AB11-AB47)/AB11</f>
        <v>7.229508196721311</v>
      </c>
      <c r="AC93" s="33">
        <f>(AC62+AC11-AC47)/AC11</f>
        <v>3.0491803278688523</v>
      </c>
      <c r="AD93" s="34">
        <f>(AD62+AD11-AD47)/AD11</f>
        <v>3.278688524590164</v>
      </c>
      <c r="AE93" s="33">
        <f>(AE62+AE11-AE47)/AE11</f>
        <v>15.071428571428571</v>
      </c>
      <c r="AF93" s="34">
        <f>(AF62+AF11-AF47)/AF11</f>
        <v>20.833333333333332</v>
      </c>
      <c r="AG93" s="33">
        <f>(AG62+AG11-AG47)/AG11</f>
        <v>5.8125</v>
      </c>
      <c r="AH93" s="34">
        <f>(AH62+AH11-AH47)/AH11</f>
        <v>6.15625</v>
      </c>
      <c r="AI93" s="33">
        <f>(AI62+AI11-AI47)/AI11</f>
        <v>7.464285714285714</v>
      </c>
      <c r="AJ93" s="34">
        <f>(AJ62+AJ11-AJ47)/AJ11</f>
        <v>7.857142857142857</v>
      </c>
      <c r="AK93" s="33">
        <f>(AK62+AK11-AK47)/AK11</f>
        <v>6.53125</v>
      </c>
      <c r="AL93" s="34">
        <f>(AL62+AL11-AL47)/AL11</f>
        <v>6.53125</v>
      </c>
      <c r="AM93" s="33">
        <f>(AM62+AM11-AM47)/AM11</f>
        <v>1.1538461538461537</v>
      </c>
      <c r="AN93" s="34">
        <f>(AN62+AN11-AN47)/AN11</f>
        <v>1.1538461538461537</v>
      </c>
      <c r="AO93" s="33">
        <f>(AO62+AO11-AO47)/AO11</f>
        <v>1.8636363636363635</v>
      </c>
      <c r="AP93" s="34">
        <f>(AP62+AP11-AP47)/AP11</f>
        <v>1.8636363636363635</v>
      </c>
      <c r="AQ93" s="33">
        <f>(AQ62+AQ11-AQ47)/AQ11</f>
        <v>2.6296296296296298</v>
      </c>
      <c r="AR93" s="34">
        <f>(AR62+AR11-AR47)/AR11</f>
        <v>3.074074074074074</v>
      </c>
      <c r="AS93" s="33">
        <f>(AS62+AS11-AS47)/AS11</f>
        <v>5</v>
      </c>
      <c r="AT93" s="34">
        <f>(AT62+AT11-AT47)/AT11</f>
        <v>5</v>
      </c>
      <c r="AU93" s="33">
        <f>(AU62+AU11-AU47)/AU11</f>
        <v>4.523809523809524</v>
      </c>
      <c r="AV93" s="34">
        <f>(AV62+AV11-AV47)/AV11</f>
        <v>4.619047619047619</v>
      </c>
      <c r="AW93" s="33">
        <f>(AW62+AW11-AW47)/AW11</f>
        <v>3.526315789473684</v>
      </c>
      <c r="AX93" s="34">
        <f>(AX62+AX11-AX47)/AX11</f>
        <v>5.026315789473684</v>
      </c>
      <c r="AY93" s="33">
        <f>(AY62+AY11-AY47)/AY11</f>
        <v>4.790697674418604</v>
      </c>
      <c r="AZ93" s="35">
        <f>(AZ62+AZ11-AZ47)/AZ11</f>
        <v>5.674418604651163</v>
      </c>
    </row>
    <row r="94" spans="1:52" s="28" customFormat="1" ht="12.75" customHeight="1">
      <c r="A94" s="69" t="s">
        <v>66</v>
      </c>
      <c r="B94" s="28" t="s">
        <v>30</v>
      </c>
      <c r="C94" s="29" t="e">
        <f>(C5+C59-C85)/C59</f>
        <v>#DIV/0!</v>
      </c>
      <c r="D94" s="30" t="e">
        <f>(D5+D59-D85)/D59</f>
        <v>#DIV/0!</v>
      </c>
      <c r="E94" s="29" t="e">
        <f>(E5+E59-E85)/E59</f>
        <v>#DIV/0!</v>
      </c>
      <c r="F94" s="30" t="e">
        <f>(F5+F59-F85)/F59</f>
        <v>#DIV/0!</v>
      </c>
      <c r="G94" s="29" t="e">
        <f>(G5+G59-G85)/G59</f>
        <v>#DIV/0!</v>
      </c>
      <c r="H94" s="30" t="e">
        <f>(H5+H59-H85)/H59</f>
        <v>#DIV/0!</v>
      </c>
      <c r="I94" s="29" t="e">
        <f>(I5+I59-I85)/I59</f>
        <v>#DIV/0!</v>
      </c>
      <c r="J94" s="30" t="e">
        <f>(J5+J59-J85)/J59</f>
        <v>#DIV/0!</v>
      </c>
      <c r="K94" s="29" t="e">
        <f>(K5+K59-K85)/K59</f>
        <v>#DIV/0!</v>
      </c>
      <c r="L94" s="30" t="e">
        <f>(L5+L59-L85)/L59</f>
        <v>#DIV/0!</v>
      </c>
      <c r="M94" s="29" t="e">
        <f>(M5+M59-M85)/M59</f>
        <v>#DIV/0!</v>
      </c>
      <c r="N94" s="30" t="e">
        <f>(N5+N59-N85)/N59</f>
        <v>#DIV/0!</v>
      </c>
      <c r="O94" s="29" t="e">
        <f>(O5+O59-O85)/O59</f>
        <v>#DIV/0!</v>
      </c>
      <c r="P94" s="30" t="e">
        <f>(P5+P59-P85)/P59</f>
        <v>#DIV/0!</v>
      </c>
      <c r="Q94" s="29" t="e">
        <f>(Q5+Q59-Q85)/Q59</f>
        <v>#DIV/0!</v>
      </c>
      <c r="R94" s="30" t="e">
        <f>(R5+R59-R85)/R59</f>
        <v>#DIV/0!</v>
      </c>
      <c r="S94" s="29" t="e">
        <f>(S5+S59-S85)/S59</f>
        <v>#DIV/0!</v>
      </c>
      <c r="T94" s="30" t="e">
        <f>(T5+T59-T85)/T59</f>
        <v>#DIV/0!</v>
      </c>
      <c r="U94" s="29">
        <f>(U5+U59-U85)/U59</f>
        <v>1</v>
      </c>
      <c r="V94" s="30">
        <f>(V5+V59-V85)/V59</f>
        <v>1</v>
      </c>
      <c r="W94" s="29">
        <f>(W5+W59-W85)/W59</f>
        <v>1</v>
      </c>
      <c r="X94" s="30">
        <f>(X5+X59-X85)/X59</f>
        <v>1</v>
      </c>
      <c r="Y94" s="29">
        <f>(Y5+Y59-Y85)/Y59</f>
        <v>1</v>
      </c>
      <c r="Z94" s="30">
        <f>(Z5+Z59-Z85)/Z59</f>
        <v>1</v>
      </c>
      <c r="AA94" s="29">
        <f>(AA5+AA59-AA85)/AA59</f>
        <v>1</v>
      </c>
      <c r="AB94" s="30">
        <f>(AB5+AB59-AB85)/AB59</f>
        <v>1</v>
      </c>
      <c r="AC94" s="29">
        <f>(AC5+AC59-AC85)/AC59</f>
        <v>1</v>
      </c>
      <c r="AD94" s="30">
        <f>(AD5+AD59-AD85)/AD59</f>
        <v>1</v>
      </c>
      <c r="AE94" s="29">
        <f>(AE5+AE59-AE85)/AE59</f>
        <v>1</v>
      </c>
      <c r="AF94" s="30">
        <f>(AF5+AF59-AF85)/AF59</f>
        <v>1</v>
      </c>
      <c r="AG94" s="29" t="e">
        <f>(AG5+AG59-AG85)/AG59</f>
        <v>#DIV/0!</v>
      </c>
      <c r="AH94" s="30" t="e">
        <f>(AH5+AH59-AH85)/AH59</f>
        <v>#DIV/0!</v>
      </c>
      <c r="AI94" s="29" t="e">
        <f>(AI5+AI59-AI85)/AI59</f>
        <v>#DIV/0!</v>
      </c>
      <c r="AJ94" s="30" t="e">
        <f>(AJ5+AJ59-AJ85)/AJ59</f>
        <v>#DIV/0!</v>
      </c>
      <c r="AK94" s="29" t="e">
        <f>(AK5+AK59-AK85)/AK59</f>
        <v>#DIV/0!</v>
      </c>
      <c r="AL94" s="30" t="e">
        <f>(AL5+AL59-AL85)/AL59</f>
        <v>#DIV/0!</v>
      </c>
      <c r="AM94" s="29" t="e">
        <f>(AM5+AM59-AM85)/AM59</f>
        <v>#DIV/0!</v>
      </c>
      <c r="AN94" s="30" t="e">
        <f>(AN5+AN59-AN85)/AN59</f>
        <v>#DIV/0!</v>
      </c>
      <c r="AO94" s="29" t="e">
        <f>(AO5+AO59-AO85)/AO59</f>
        <v>#DIV/0!</v>
      </c>
      <c r="AP94" s="30" t="e">
        <f>(AP5+AP59-AP85)/AP59</f>
        <v>#DIV/0!</v>
      </c>
      <c r="AQ94" s="29" t="e">
        <f>(AQ5+AQ59-AQ85)/AQ59</f>
        <v>#DIV/0!</v>
      </c>
      <c r="AR94" s="30" t="e">
        <f>(AR5+AR59-AR85)/AR59</f>
        <v>#DIV/0!</v>
      </c>
      <c r="AS94" s="29">
        <f>(AS5+AS59-AS85)/AS59</f>
        <v>1.0769230769230769</v>
      </c>
      <c r="AT94" s="30">
        <f>(AT5+AT59-AT85)/AT59</f>
        <v>1.0769230769230769</v>
      </c>
      <c r="AU94" s="29">
        <f>(AU5+AU59-AU85)/AU59</f>
        <v>1</v>
      </c>
      <c r="AV94" s="30">
        <f>(AV5+AV59-AV85)/AV59</f>
        <v>1</v>
      </c>
      <c r="AW94" s="29">
        <f>(AW5+AW59-AW85)/AW59</f>
        <v>1</v>
      </c>
      <c r="AX94" s="30">
        <f>(AX5+AX59-AX85)/AX59</f>
        <v>1</v>
      </c>
      <c r="AY94" s="29">
        <f>(AY5+AY59-AY85)/AY59</f>
        <v>1</v>
      </c>
      <c r="AZ94" s="31">
        <f>(AZ5+AZ59-AZ85)/AZ59</f>
        <v>1</v>
      </c>
    </row>
    <row r="95" spans="1:52" s="32" customFormat="1" ht="12.75" customHeight="1">
      <c r="A95" s="70"/>
      <c r="B95" s="32" t="s">
        <v>27</v>
      </c>
      <c r="C95" s="33" t="e">
        <f>(C2+C60-C86)/C60</f>
        <v>#DIV/0!</v>
      </c>
      <c r="D95" s="34" t="e">
        <f>(C2+D60-D86)/D60</f>
        <v>#DIV/0!</v>
      </c>
      <c r="E95" s="33" t="e">
        <f>(E2+E60-E86)/E60</f>
        <v>#DIV/0!</v>
      </c>
      <c r="F95" s="34">
        <f>(E2+F60-F86)/F60</f>
        <v>1</v>
      </c>
      <c r="G95" s="33">
        <f>(G2+G60-G86)/G60</f>
        <v>3.5</v>
      </c>
      <c r="H95" s="34">
        <f>(G2+H60-H86)/H60</f>
        <v>1</v>
      </c>
      <c r="I95" s="33">
        <f>(I2+I60-I86)/I60</f>
        <v>1.6153846153846154</v>
      </c>
      <c r="J95" s="34">
        <f>(I2+J60-J86)/J60</f>
        <v>1.24</v>
      </c>
      <c r="K95" s="33" t="e">
        <f>(K2+K60-K86)/K60</f>
        <v>#DIV/0!</v>
      </c>
      <c r="L95" s="34">
        <f>(K2+L60-L86)/L60</f>
        <v>1</v>
      </c>
      <c r="M95" s="33">
        <f>(M2+M60-M86)/M60</f>
        <v>2.1666666666666665</v>
      </c>
      <c r="N95" s="34">
        <f>(M2+N60-N86)/N60</f>
        <v>1.0769230769230769</v>
      </c>
      <c r="O95" s="33">
        <f>(O2+O60-O86)/O60</f>
        <v>4</v>
      </c>
      <c r="P95" s="34">
        <f>(O2+P60-P86)/P60</f>
        <v>1.5</v>
      </c>
      <c r="Q95" s="33" t="e">
        <f>(Q2+Q60-Q86)/Q60</f>
        <v>#DIV/0!</v>
      </c>
      <c r="R95" s="34">
        <f>(Q2+R60-R86)/R60</f>
        <v>1</v>
      </c>
      <c r="S95" s="33">
        <f>(S2+S60-S86)/S60</f>
        <v>1</v>
      </c>
      <c r="T95" s="34">
        <f>(S2+T60-T86)/T60</f>
        <v>1</v>
      </c>
      <c r="U95" s="33">
        <f>(U2+U60-U86)/U60</f>
        <v>1.125</v>
      </c>
      <c r="V95" s="34">
        <f>(U2+V60-V86)/V60</f>
        <v>1.125</v>
      </c>
      <c r="W95" s="33">
        <f>(W2+W60-W86)/W60</f>
        <v>1.2</v>
      </c>
      <c r="X95" s="34">
        <f>(W2+X60-X86)/X60</f>
        <v>1</v>
      </c>
      <c r="Y95" s="33">
        <f>(Y2+Y60-Y86)/Y60</f>
        <v>1</v>
      </c>
      <c r="Z95" s="34">
        <f>(Y2+Z60-Z86)/Z60</f>
        <v>1</v>
      </c>
      <c r="AA95" s="33">
        <f>(AA2+AA60-AA86)/AA60</f>
        <v>1.375</v>
      </c>
      <c r="AB95" s="34">
        <f>(AA2+AB60-AB86)/AB60</f>
        <v>1.1</v>
      </c>
      <c r="AC95" s="33">
        <f>(AC2+AC60-AC86)/AC60</f>
        <v>1.6</v>
      </c>
      <c r="AD95" s="34">
        <f>(AC2+AD60-AD86)/AD60</f>
        <v>1.2352941176470589</v>
      </c>
      <c r="AE95" s="33">
        <f>(AE2+AE60-AE86)/AE60</f>
        <v>3.6666666666666665</v>
      </c>
      <c r="AF95" s="34">
        <f>(AE2+AF60-AF86)/AF60</f>
        <v>1.3571428571428572</v>
      </c>
      <c r="AG95" s="33">
        <f>(AG2+AG60-AG86)/AG60</f>
        <v>2.2</v>
      </c>
      <c r="AH95" s="34">
        <f>(AG2+AH60-AH86)/AH60</f>
        <v>1.4166666666666667</v>
      </c>
      <c r="AI95" s="33">
        <f>(AI2+AI60-AI86)/AI60</f>
        <v>1.5333333333333334</v>
      </c>
      <c r="AJ95" s="34">
        <f>(AI2+AJ60-AJ86)/AJ60</f>
        <v>1.2608695652173914</v>
      </c>
      <c r="AK95" s="33">
        <f>(AK2+AK60-AK86)/AK60</f>
        <v>2.5</v>
      </c>
      <c r="AL95" s="34">
        <f>(AK2+AL60-AL86)/AL60</f>
        <v>3.6666666666666665</v>
      </c>
      <c r="AM95" s="33">
        <f>(AM2+AM60-AM86)/AM60</f>
        <v>3</v>
      </c>
      <c r="AN95" s="34">
        <f>(AM2+AN60-AN86)/AN60</f>
        <v>3</v>
      </c>
      <c r="AO95" s="33">
        <f>(AO2+AO60-AO86)/AO60</f>
        <v>4</v>
      </c>
      <c r="AP95" s="34">
        <f>(AO2+AP60-AP86)/AP60</f>
        <v>1</v>
      </c>
      <c r="AQ95" s="33">
        <f>(AQ2+AQ60-AQ86)/AQ60</f>
        <v>2</v>
      </c>
      <c r="AR95" s="34">
        <f>(AQ2+AR60-AR86)/AR60</f>
        <v>1.125</v>
      </c>
      <c r="AS95" s="33">
        <f>(AS2+AS60-AS86)/AS60</f>
        <v>1.6666666666666667</v>
      </c>
      <c r="AT95" s="34">
        <f>(AS2+AT60-AT86)/AT60</f>
        <v>1.0526315789473684</v>
      </c>
      <c r="AU95" s="33">
        <f>(AU2+AU60-AU86)/AU60</f>
        <v>2</v>
      </c>
      <c r="AV95" s="34">
        <f>(AU2+AV60-AV86)/AV60</f>
        <v>1.1818181818181819</v>
      </c>
      <c r="AW95" s="33">
        <f>(AW2+AW60-AW86)/AW60</f>
        <v>2.689655172413793</v>
      </c>
      <c r="AX95" s="34">
        <f>(AW2+AX60-AX86)/AX60</f>
        <v>1.9215686274509804</v>
      </c>
      <c r="AY95" s="33">
        <f>(AY2+AY60-AY86)/AY60</f>
        <v>4.428571428571429</v>
      </c>
      <c r="AZ95" s="35">
        <f>(AY2+AZ60-AZ86)/AZ60</f>
        <v>1.6911764705882353</v>
      </c>
    </row>
    <row r="96" spans="1:52" s="36" customFormat="1" ht="12.75">
      <c r="A96" s="71"/>
      <c r="B96" s="36" t="s">
        <v>49</v>
      </c>
      <c r="C96" s="33">
        <f>(C10+C61-C87)/C61</f>
        <v>2.75</v>
      </c>
      <c r="D96" s="34">
        <f>(D10+D61-D87)/D61</f>
        <v>1.4545454545454546</v>
      </c>
      <c r="E96" s="33">
        <f>(E10+E61-E87)/E61</f>
        <v>1.1546391752577319</v>
      </c>
      <c r="F96" s="34">
        <f>(F10+F61-F87)/F61</f>
        <v>1.1171875</v>
      </c>
      <c r="G96" s="33">
        <f>(G10+G61-G87)/G61</f>
        <v>15</v>
      </c>
      <c r="H96" s="34">
        <f>(H10+H61-H87)/H61</f>
        <v>5.666666666666667</v>
      </c>
      <c r="I96" s="33">
        <f>(I10+I61-I87)/I61</f>
        <v>1.027237354085603</v>
      </c>
      <c r="J96" s="34">
        <f>(J10+J61-J87)/J61</f>
        <v>1.0122699386503067</v>
      </c>
      <c r="K96" s="33">
        <f>(K10+K61-K87)/K61</f>
        <v>1.1904761904761905</v>
      </c>
      <c r="L96" s="34">
        <f>(L10+L61-L87)/L61</f>
        <v>1.1142857142857143</v>
      </c>
      <c r="M96" s="33">
        <f>(M10+M61-M87)/M61</f>
        <v>1.046875</v>
      </c>
      <c r="N96" s="34">
        <f>(N10+N61-N87)/N61</f>
        <v>1.0413223140495869</v>
      </c>
      <c r="O96" s="33">
        <f>(O10+O61-O87)/O61</f>
        <v>1.206896551724138</v>
      </c>
      <c r="P96" s="34">
        <f>(P10+P61-P87)/P61</f>
        <v>1.2307692307692308</v>
      </c>
      <c r="Q96" s="33">
        <f>(Q10+Q61-Q87)/Q61</f>
        <v>1.4444444444444444</v>
      </c>
      <c r="R96" s="34">
        <f>(R10+R61-R87)/R61</f>
        <v>1.4210526315789473</v>
      </c>
      <c r="S96" s="33">
        <f>(S10+S61-S87)/S61</f>
        <v>1</v>
      </c>
      <c r="T96" s="34">
        <f>(T10+T61-T87)/T61</f>
        <v>1</v>
      </c>
      <c r="U96" s="33">
        <f>(U10+U61-U87)/U61</f>
        <v>1.1636363636363636</v>
      </c>
      <c r="V96" s="34">
        <f>(V10+V61-V87)/V61</f>
        <v>1.2125984251968505</v>
      </c>
      <c r="W96" s="33">
        <f>(W10+W61-W87)/W61</f>
        <v>1.2380952380952381</v>
      </c>
      <c r="X96" s="34">
        <f>(X10+X61-X87)/X61</f>
        <v>1.2293577981651376</v>
      </c>
      <c r="Y96" s="33">
        <f>(Y10+Y61-Y87)/Y61</f>
        <v>1.0952380952380953</v>
      </c>
      <c r="Z96" s="34">
        <f>(Z10+Z61-Z87)/Z61</f>
        <v>1.0606060606060606</v>
      </c>
      <c r="AA96" s="33">
        <f>(AA10+AA61-AA87)/AA61</f>
        <v>1.1176470588235294</v>
      </c>
      <c r="AB96" s="34">
        <f>(AB10+AB61-AB87)/AB61</f>
        <v>1.0796178343949046</v>
      </c>
      <c r="AC96" s="33">
        <f>(AC10+AC61-AC87)/AC61</f>
        <v>1.2432432432432432</v>
      </c>
      <c r="AD96" s="34">
        <f>(AD10+AD61-AD87)/AD61</f>
        <v>1.1770833333333333</v>
      </c>
      <c r="AE96" s="33">
        <f>(AE10+AE61-AE87)/AE61</f>
        <v>1.1162790697674418</v>
      </c>
      <c r="AF96" s="34">
        <f>(AF10+AF61-AF87)/AF61</f>
        <v>1.0718562874251496</v>
      </c>
      <c r="AG96" s="33">
        <f>(AG10+AG61-AG87)/AG61</f>
        <v>1.0185185185185186</v>
      </c>
      <c r="AH96" s="34">
        <f>(AH10+AH61-AH87)/AH61</f>
        <v>1.0173410404624277</v>
      </c>
      <c r="AI96" s="33">
        <f>(AI10+AI61-AI87)/AI61</f>
        <v>1.0706521739130435</v>
      </c>
      <c r="AJ96" s="34">
        <f>(AJ10+AJ61-AJ87)/AJ61</f>
        <v>1.0515463917525774</v>
      </c>
      <c r="AK96" s="33">
        <f>(AK10+AK61-AK87)/AK61</f>
        <v>1.0053191489361701</v>
      </c>
      <c r="AL96" s="34">
        <f>(AL10+AL61-AL87)/AL61</f>
        <v>1.0319148936170213</v>
      </c>
      <c r="AM96" s="33">
        <f>(AM10+AM61-AM87)/AM61</f>
        <v>1</v>
      </c>
      <c r="AN96" s="34">
        <f>(AN10+AN61-AN87)/AN61</f>
        <v>1</v>
      </c>
      <c r="AO96" s="33">
        <f>(AO10+AO61-AO87)/AO61</f>
        <v>1.1290322580645162</v>
      </c>
      <c r="AP96" s="34">
        <f>(AP10+AP61-AP87)/AP61</f>
        <v>1.0588235294117647</v>
      </c>
      <c r="AQ96" s="33">
        <f>(AQ10+AQ61-AQ87)/AQ61</f>
        <v>1.1111111111111112</v>
      </c>
      <c r="AR96" s="34">
        <f>(AR10+AR61-AR87)/AR61</f>
        <v>1.0588235294117647</v>
      </c>
      <c r="AS96" s="33">
        <f>(AS10+AS61-AS87)/AS61</f>
        <v>1.0263157894736843</v>
      </c>
      <c r="AT96" s="34">
        <f>(AT10+AT61-AT87)/AT61</f>
        <v>1.0119047619047619</v>
      </c>
      <c r="AU96" s="33">
        <f>(AU10+AU61-AU87)/AU61</f>
        <v>1.015625</v>
      </c>
      <c r="AV96" s="34">
        <f>(AV10+AV61-AV87)/AV61</f>
        <v>1.0135135135135136</v>
      </c>
      <c r="AW96" s="33">
        <f>(AW10+AW61-AW87)/AW61</f>
        <v>1.0785714285714285</v>
      </c>
      <c r="AX96" s="34">
        <f>(AX10+AX61-AX87)/AX61</f>
        <v>1.0315315315315314</v>
      </c>
      <c r="AY96" s="33">
        <f>(AY10+AY61-AY87)/AY61</f>
        <v>1.1055045871559632</v>
      </c>
      <c r="AZ96" s="35">
        <f>(AZ10+AZ61-AZ87)/AZ61</f>
        <v>1.0746268656716418</v>
      </c>
    </row>
    <row r="97" spans="1:52" s="36" customFormat="1" ht="12.75">
      <c r="A97" s="72"/>
      <c r="B97" s="36" t="s">
        <v>34</v>
      </c>
      <c r="C97" s="33">
        <f>(C11+C62-C89)/C62</f>
        <v>2.75</v>
      </c>
      <c r="D97" s="34">
        <f>(D11+D62-D89)/D62</f>
        <v>1.4545454545454546</v>
      </c>
      <c r="E97" s="33">
        <f>(E11+E62-E89)/E62</f>
        <v>1.1546391752577319</v>
      </c>
      <c r="F97" s="34">
        <f>(F11+F62-F89)/F62</f>
        <v>1.1119402985074627</v>
      </c>
      <c r="G97" s="33">
        <f>(G11+G62-G89)/G62</f>
        <v>7.333333333333333</v>
      </c>
      <c r="H97" s="34">
        <f>(H11+H62-H89)/H62</f>
        <v>2.4</v>
      </c>
      <c r="I97" s="33">
        <f>(I11+I62-I89)/I62</f>
        <v>1.0555555555555556</v>
      </c>
      <c r="J97" s="34">
        <f>(J11+J62-J89)/J62</f>
        <v>1.0284900284900285</v>
      </c>
      <c r="K97" s="33">
        <f>(K11+K62-K89)/K62</f>
        <v>1.1904761904761905</v>
      </c>
      <c r="L97" s="34">
        <f>(L11+L62-L89)/L62</f>
        <v>1.1111111111111112</v>
      </c>
      <c r="M97" s="33">
        <f>(M11+M62-M89)/M62</f>
        <v>1.0970149253731343</v>
      </c>
      <c r="N97" s="34">
        <f>(N11+N62-N89)/N62</f>
        <v>1.044776119402985</v>
      </c>
      <c r="O97" s="33">
        <f>(O11+O62-O89)/O62</f>
        <v>1.3</v>
      </c>
      <c r="P97" s="34">
        <f>(P11+P62-P89)/P62</f>
        <v>1.2666666666666666</v>
      </c>
      <c r="Q97" s="33">
        <f>(Q11+Q62-Q89)/Q62</f>
        <v>1.5</v>
      </c>
      <c r="R97" s="34">
        <f>(R11+R62-R89)/R62</f>
        <v>1.4</v>
      </c>
      <c r="S97" s="33">
        <f>(S11+S62-S89)/S62</f>
        <v>1</v>
      </c>
      <c r="T97" s="34">
        <f>(T11+T62-T89)/T62</f>
        <v>1</v>
      </c>
      <c r="U97" s="33">
        <f>(U11+U62-U89)/U62</f>
        <v>1.102189781021898</v>
      </c>
      <c r="V97" s="34">
        <f>(V11+V62-V89)/V62</f>
        <v>1.1201716738197425</v>
      </c>
      <c r="W97" s="33">
        <f>(W11+W62-W89)/W62</f>
        <v>1.1485714285714286</v>
      </c>
      <c r="X97" s="34">
        <f>(X11+X62-X89)/X62</f>
        <v>1.1373626373626373</v>
      </c>
      <c r="Y97" s="33">
        <f>(Y11+Y62-Y89)/Y62</f>
        <v>1.0303030303030303</v>
      </c>
      <c r="Z97" s="34">
        <f>(Z11+Z62-Z89)/Z62</f>
        <v>1.0210526315789474</v>
      </c>
      <c r="AA97" s="33">
        <f>(AA11+AA62-AA89)/AA62</f>
        <v>1.0982142857142858</v>
      </c>
      <c r="AB97" s="34">
        <f>(AB11+AB62-AB89)/AB62</f>
        <v>1.0653753026634383</v>
      </c>
      <c r="AC97" s="33">
        <f>(AC11+AC62-AC89)/AC62</f>
        <v>1.186206896551724</v>
      </c>
      <c r="AD97" s="34">
        <f>(AD11+AD62-AD89)/AD62</f>
        <v>1.130890052356021</v>
      </c>
      <c r="AE97" s="33">
        <f>(AE11+AE62-AE89)/AE62</f>
        <v>1.0377049180327869</v>
      </c>
      <c r="AF97" s="34">
        <f>(AF11+AF62-AF89)/AF62</f>
        <v>1.0196304849884525</v>
      </c>
      <c r="AG97" s="33">
        <f>(AG11+AG62-AG89)/AG62</f>
        <v>1.0538922155688624</v>
      </c>
      <c r="AH97" s="34">
        <f>(AH11+AH62-AH89)/AH62</f>
        <v>1.0432432432432432</v>
      </c>
      <c r="AI97" s="33">
        <f>(AI11+AI62-AI89)/AI62</f>
        <v>1.1055276381909547</v>
      </c>
      <c r="AJ97" s="34">
        <f>(AJ11+AJ62-AJ89)/AJ62</f>
        <v>1.0737327188940091</v>
      </c>
      <c r="AK97" s="33">
        <f>(AK11+AK62-AK89)/AK62</f>
        <v>1.0364583333333333</v>
      </c>
      <c r="AL97" s="34">
        <f>(AL11+AL62-AL89)/AL62</f>
        <v>1.0732984293193717</v>
      </c>
      <c r="AM97" s="33">
        <f>(AM11+AM62-AM89)/AM62</f>
        <v>1.3636363636363635</v>
      </c>
      <c r="AN97" s="34">
        <f>(AN11+AN62-AN89)/AN62</f>
        <v>1.3636363636363635</v>
      </c>
      <c r="AO97" s="33">
        <f>(AO11+AO62-AO89)/AO62</f>
        <v>1.21875</v>
      </c>
      <c r="AP97" s="34">
        <f>(AP11+AP62-AP89)/AP62</f>
        <v>1.0526315789473684</v>
      </c>
      <c r="AQ97" s="33">
        <f>(AQ11+AQ62-AQ89)/AQ62</f>
        <v>1.1724137931034482</v>
      </c>
      <c r="AR97" s="34">
        <f>(AR11+AR62-AR89)/AR62</f>
        <v>1.0657894736842106</v>
      </c>
      <c r="AS97" s="33">
        <f>(AS11+AS62-AS89)/AS62</f>
        <v>1.108910891089109</v>
      </c>
      <c r="AT97" s="34">
        <f>(AT11+AT62-AT89)/AT62</f>
        <v>1.0258620689655173</v>
      </c>
      <c r="AU97" s="33">
        <f>(AU11+AU62-AU89)/AU62</f>
        <v>1.051948051948052</v>
      </c>
      <c r="AV97" s="34">
        <f>(AV11+AV62-AV89)/AV62</f>
        <v>1.0315789473684212</v>
      </c>
      <c r="AW97" s="33">
        <f>(AW11+AW62-AW89)/AW62</f>
        <v>1.2830188679245282</v>
      </c>
      <c r="AX97" s="34">
        <f>(AX11+AX62-AX89)/AX62</f>
        <v>1.1551724137931034</v>
      </c>
      <c r="AY97" s="33">
        <f>(AY11+AY62-AY89)/AY62</f>
        <v>1.2040229885057472</v>
      </c>
      <c r="AZ97" s="35">
        <f>(AZ11+AZ62-AZ89)/AZ62</f>
        <v>1.1390041493775933</v>
      </c>
    </row>
    <row r="98" spans="1:52" s="28" customFormat="1" ht="12.75" customHeight="1">
      <c r="A98" s="69" t="s">
        <v>74</v>
      </c>
      <c r="B98" s="28" t="s">
        <v>30</v>
      </c>
      <c r="C98" s="29" t="e">
        <f>C36/C13</f>
        <v>#DIV/0!</v>
      </c>
      <c r="D98" s="30" t="e">
        <f>D36/C13</f>
        <v>#DIV/0!</v>
      </c>
      <c r="E98" s="29" t="e">
        <f>E36/E13</f>
        <v>#DIV/0!</v>
      </c>
      <c r="F98" s="30" t="e">
        <f>F36/E13</f>
        <v>#DIV/0!</v>
      </c>
      <c r="G98" s="29" t="e">
        <f>G36/G13</f>
        <v>#DIV/0!</v>
      </c>
      <c r="H98" s="30" t="e">
        <f>H36/G13</f>
        <v>#DIV/0!</v>
      </c>
      <c r="I98" s="29" t="e">
        <f>I36/I13</f>
        <v>#DIV/0!</v>
      </c>
      <c r="J98" s="30" t="e">
        <f>J36/I13</f>
        <v>#DIV/0!</v>
      </c>
      <c r="K98" s="29" t="e">
        <f>K36/K13</f>
        <v>#DIV/0!</v>
      </c>
      <c r="L98" s="30" t="e">
        <f>L36/K13</f>
        <v>#DIV/0!</v>
      </c>
      <c r="M98" s="29" t="e">
        <f>M36/M13</f>
        <v>#DIV/0!</v>
      </c>
      <c r="N98" s="30" t="e">
        <f>N36/M13</f>
        <v>#DIV/0!</v>
      </c>
      <c r="O98" s="29" t="e">
        <f>O36/O13</f>
        <v>#DIV/0!</v>
      </c>
      <c r="P98" s="30" t="e">
        <f>P36/O13</f>
        <v>#DIV/0!</v>
      </c>
      <c r="Q98" s="29" t="e">
        <f>Q36/Q13</f>
        <v>#DIV/0!</v>
      </c>
      <c r="R98" s="30" t="e">
        <f>R36/Q13</f>
        <v>#DIV/0!</v>
      </c>
      <c r="S98" s="29" t="e">
        <f>S36/S13</f>
        <v>#DIV/0!</v>
      </c>
      <c r="T98" s="30" t="e">
        <f>T36/S13</f>
        <v>#DIV/0!</v>
      </c>
      <c r="U98" s="29">
        <f>U36/U13</f>
        <v>1</v>
      </c>
      <c r="V98" s="30">
        <f>V36/U13</f>
        <v>1</v>
      </c>
      <c r="W98" s="29">
        <f>W36/W13</f>
        <v>1</v>
      </c>
      <c r="X98" s="30">
        <f>X36/W13</f>
        <v>1</v>
      </c>
      <c r="Y98" s="29">
        <f>Y36/Y13</f>
        <v>1</v>
      </c>
      <c r="Z98" s="30">
        <f>Z36/Y13</f>
        <v>1</v>
      </c>
      <c r="AA98" s="29">
        <f>AA36/AA13</f>
        <v>0.6</v>
      </c>
      <c r="AB98" s="30">
        <f>AB36/AA13</f>
        <v>0.6</v>
      </c>
      <c r="AC98" s="29">
        <f>AC36/AC13</f>
        <v>0.6666666666666666</v>
      </c>
      <c r="AD98" s="30">
        <f>AD36/AC13</f>
        <v>0.6666666666666666</v>
      </c>
      <c r="AE98" s="29">
        <f>AE36/AE13</f>
        <v>1</v>
      </c>
      <c r="AF98" s="30">
        <f>AF36/AE13</f>
        <v>1</v>
      </c>
      <c r="AG98" s="29" t="e">
        <f>AG36/AG13</f>
        <v>#DIV/0!</v>
      </c>
      <c r="AH98" s="30" t="e">
        <f>AH36/AG13</f>
        <v>#DIV/0!</v>
      </c>
      <c r="AI98" s="29" t="e">
        <f>AI36/AI13</f>
        <v>#DIV/0!</v>
      </c>
      <c r="AJ98" s="30" t="e">
        <f>AJ36/AI13</f>
        <v>#DIV/0!</v>
      </c>
      <c r="AK98" s="29" t="e">
        <f>AK36/AK13</f>
        <v>#DIV/0!</v>
      </c>
      <c r="AL98" s="30" t="e">
        <f>AL36/AK13</f>
        <v>#DIV/0!</v>
      </c>
      <c r="AM98" s="29" t="e">
        <f>AM36/AM13</f>
        <v>#DIV/0!</v>
      </c>
      <c r="AN98" s="30" t="e">
        <f>AN36/AM13</f>
        <v>#DIV/0!</v>
      </c>
      <c r="AO98" s="29" t="e">
        <f>AO36/AO13</f>
        <v>#DIV/0!</v>
      </c>
      <c r="AP98" s="30" t="e">
        <f>AP36/AO13</f>
        <v>#DIV/0!</v>
      </c>
      <c r="AQ98" s="29" t="e">
        <f>AQ36/AQ13</f>
        <v>#DIV/0!</v>
      </c>
      <c r="AR98" s="30" t="e">
        <f>AR36/AQ13</f>
        <v>#DIV/0!</v>
      </c>
      <c r="AS98" s="29">
        <f>AS36/AS13</f>
        <v>0</v>
      </c>
      <c r="AT98" s="30">
        <f>AT36/AS13</f>
        <v>0</v>
      </c>
      <c r="AU98" s="29">
        <f>AU36/AU13</f>
        <v>0</v>
      </c>
      <c r="AV98" s="30">
        <f>AV36/AU13</f>
        <v>0</v>
      </c>
      <c r="AW98" s="29">
        <f>AW36/AW13</f>
        <v>0.75</v>
      </c>
      <c r="AX98" s="30">
        <f>AX36/AW13</f>
        <v>1</v>
      </c>
      <c r="AY98" s="29">
        <f>AY36/AY13</f>
        <v>0.75</v>
      </c>
      <c r="AZ98" s="31">
        <f>AZ36/AY13</f>
        <v>0.75</v>
      </c>
    </row>
    <row r="99" spans="1:52" s="32" customFormat="1" ht="12.75" customHeight="1">
      <c r="A99" s="70"/>
      <c r="B99" s="32" t="s">
        <v>27</v>
      </c>
      <c r="C99" s="33">
        <f>C37/C12</f>
        <v>0</v>
      </c>
      <c r="D99" s="34">
        <f>D37/C12</f>
        <v>0</v>
      </c>
      <c r="E99" s="33">
        <f>E37/E12</f>
        <v>0</v>
      </c>
      <c r="F99" s="34">
        <f>F37/E12</f>
        <v>0</v>
      </c>
      <c r="G99" s="33">
        <f>G37/G12</f>
        <v>0</v>
      </c>
      <c r="H99" s="34">
        <f>H37/G12</f>
        <v>0</v>
      </c>
      <c r="I99" s="33">
        <f>I37/I12</f>
        <v>0</v>
      </c>
      <c r="J99" s="34">
        <f>J37/I12</f>
        <v>0</v>
      </c>
      <c r="K99" s="33">
        <f>K37/K12</f>
        <v>0</v>
      </c>
      <c r="L99" s="34">
        <f>L37/K12</f>
        <v>0.125</v>
      </c>
      <c r="M99" s="33">
        <f>M37/M12</f>
        <v>0</v>
      </c>
      <c r="N99" s="34">
        <f>N37/M12</f>
        <v>0</v>
      </c>
      <c r="O99" s="33">
        <f>O37/O12</f>
        <v>0</v>
      </c>
      <c r="P99" s="34">
        <f>P37/O12</f>
        <v>0</v>
      </c>
      <c r="Q99" s="33">
        <f>Q37/Q12</f>
        <v>0</v>
      </c>
      <c r="R99" s="34">
        <f>R37/Q12</f>
        <v>0</v>
      </c>
      <c r="S99" s="33">
        <f>S37/S12</f>
        <v>0</v>
      </c>
      <c r="T99" s="34">
        <f>T37/S12</f>
        <v>0.3333333333333333</v>
      </c>
      <c r="U99" s="33">
        <f>U37/U12</f>
        <v>0</v>
      </c>
      <c r="V99" s="34">
        <f>V37/U12</f>
        <v>0</v>
      </c>
      <c r="W99" s="33">
        <f>W37/W12</f>
        <v>0</v>
      </c>
      <c r="X99" s="34">
        <f>X37/W12</f>
        <v>0</v>
      </c>
      <c r="Y99" s="33">
        <f>Y37/Y12</f>
        <v>0</v>
      </c>
      <c r="Z99" s="34">
        <f>Z37/Y12</f>
        <v>0</v>
      </c>
      <c r="AA99" s="33">
        <f>AA37/AA12</f>
        <v>0</v>
      </c>
      <c r="AB99" s="34">
        <f>AB37/AA12</f>
        <v>0</v>
      </c>
      <c r="AC99" s="33">
        <f>AC37/AC12</f>
        <v>0.07142857142857142</v>
      </c>
      <c r="AD99" s="34">
        <f>AD37/AC12</f>
        <v>0.07142857142857142</v>
      </c>
      <c r="AE99" s="33">
        <f>AE37/AE12</f>
        <v>0</v>
      </c>
      <c r="AF99" s="34">
        <f>AF37/AE12</f>
        <v>0</v>
      </c>
      <c r="AG99" s="33">
        <f>AG37/AG12</f>
        <v>0</v>
      </c>
      <c r="AH99" s="34">
        <f>AH37/AG12</f>
        <v>0</v>
      </c>
      <c r="AI99" s="33">
        <f>AI37/AI12</f>
        <v>0</v>
      </c>
      <c r="AJ99" s="34">
        <f>AJ37/AI12</f>
        <v>0.1111111111111111</v>
      </c>
      <c r="AK99" s="33">
        <f>AK37/AK12</f>
        <v>0</v>
      </c>
      <c r="AL99" s="34">
        <f>AL37/AK12</f>
        <v>0</v>
      </c>
      <c r="AM99" s="33">
        <f>AM37/AM12</f>
        <v>0</v>
      </c>
      <c r="AN99" s="34">
        <f>AN37/AM12</f>
        <v>0</v>
      </c>
      <c r="AO99" s="33">
        <f>AO37/AO12</f>
        <v>0</v>
      </c>
      <c r="AP99" s="34">
        <f>AP37/AO12</f>
        <v>0</v>
      </c>
      <c r="AQ99" s="33">
        <f>AQ37/AQ12</f>
        <v>0</v>
      </c>
      <c r="AR99" s="34">
        <f>AR37/AQ12</f>
        <v>0.125</v>
      </c>
      <c r="AS99" s="33">
        <f>AS37/AS12</f>
        <v>0.14285714285714285</v>
      </c>
      <c r="AT99" s="34">
        <f>AT37/AS12</f>
        <v>0.14285714285714285</v>
      </c>
      <c r="AU99" s="33">
        <f>AU37/AU12</f>
        <v>0.07142857142857142</v>
      </c>
      <c r="AV99" s="34">
        <f>AV37/AU12</f>
        <v>0.07142857142857142</v>
      </c>
      <c r="AW99" s="33">
        <f>AW37/AW12</f>
        <v>0.02702702702702703</v>
      </c>
      <c r="AX99" s="34">
        <f>AX37/AW12</f>
        <v>0.02702702702702703</v>
      </c>
      <c r="AY99" s="33">
        <f>AY37/AY12</f>
        <v>0</v>
      </c>
      <c r="AZ99" s="35">
        <f>AZ37/AY12</f>
        <v>0</v>
      </c>
    </row>
    <row r="100" spans="1:52" s="36" customFormat="1" ht="12.75">
      <c r="A100" s="73"/>
      <c r="B100" s="36" t="s">
        <v>49</v>
      </c>
      <c r="C100" s="33">
        <f>C38/(C12+1)</f>
        <v>0</v>
      </c>
      <c r="D100" s="34">
        <f>D38/(C12+1)</f>
        <v>0.42857142857142855</v>
      </c>
      <c r="E100" s="33">
        <f>E38/(E12+1)</f>
        <v>0.07692307692307693</v>
      </c>
      <c r="F100" s="34">
        <f>F38/(E12+1)</f>
        <v>0.07692307692307693</v>
      </c>
      <c r="G100" s="33">
        <f>G38/(G12+1)</f>
        <v>0</v>
      </c>
      <c r="H100" s="34">
        <f>H38/(G12+1)</f>
        <v>0</v>
      </c>
      <c r="I100" s="33">
        <f>I38/(I12+1)</f>
        <v>0.6071428571428571</v>
      </c>
      <c r="J100" s="34">
        <f>J38/(I12+1)</f>
        <v>0.6071428571428571</v>
      </c>
      <c r="K100" s="33">
        <f>K38/(K12+1)</f>
        <v>0.3333333333333333</v>
      </c>
      <c r="L100" s="34">
        <f>L38/(K12+1)</f>
        <v>0.3333333333333333</v>
      </c>
      <c r="M100" s="33">
        <f>M38/(M12+1)</f>
        <v>0.26666666666666666</v>
      </c>
      <c r="N100" s="34">
        <f>N38/(M12+1)</f>
        <v>0.26666666666666666</v>
      </c>
      <c r="O100" s="33">
        <f>O38/(O12+1)</f>
        <v>0</v>
      </c>
      <c r="P100" s="34">
        <f>P38/(O12+1)</f>
        <v>0</v>
      </c>
      <c r="Q100" s="33">
        <f>Q38/(Q12+1)</f>
        <v>0</v>
      </c>
      <c r="R100" s="34">
        <f>R38/(Q12+1)</f>
        <v>0</v>
      </c>
      <c r="S100" s="33">
        <f>S38/(S12+1)</f>
        <v>0.5714285714285714</v>
      </c>
      <c r="T100" s="34">
        <f>T38/(S12+1)</f>
        <v>0.5714285714285714</v>
      </c>
      <c r="U100" s="33">
        <f>U38/(U12+1)</f>
        <v>0.5</v>
      </c>
      <c r="V100" s="34">
        <f>V38/(U12+1)</f>
        <v>0.5</v>
      </c>
      <c r="W100" s="33">
        <f>W38/(W12+1)</f>
        <v>0.3333333333333333</v>
      </c>
      <c r="X100" s="34">
        <f>X38/(W12+1)</f>
        <v>0.5</v>
      </c>
      <c r="Y100" s="33">
        <f>Y38/(Y12+1)</f>
        <v>0.14285714285714285</v>
      </c>
      <c r="Z100" s="34">
        <f>Z38/(Y12+1)</f>
        <v>0.14285714285714285</v>
      </c>
      <c r="AA100" s="33">
        <f>AA38/(AA12+1)</f>
        <v>0.4074074074074074</v>
      </c>
      <c r="AB100" s="34">
        <f>AB38/(AA12+1)</f>
        <v>0.4074074074074074</v>
      </c>
      <c r="AC100" s="33">
        <f>AC38/(AC12+1)</f>
        <v>0</v>
      </c>
      <c r="AD100" s="34">
        <f>AD38/(AC12+1)</f>
        <v>0</v>
      </c>
      <c r="AE100" s="33">
        <f>AE38/(AE12+1)</f>
        <v>0.22727272727272727</v>
      </c>
      <c r="AF100" s="34">
        <f>AF38/(AE12+1)</f>
        <v>0.2727272727272727</v>
      </c>
      <c r="AG100" s="33">
        <f>AG38/(AG12+1)</f>
        <v>0.5</v>
      </c>
      <c r="AH100" s="34">
        <f>AH38/(AG12+1)</f>
        <v>0.5</v>
      </c>
      <c r="AI100" s="33">
        <f>AI38/(AI12+1)</f>
        <v>0.3</v>
      </c>
      <c r="AJ100" s="34">
        <f>AJ38/(AI12+1)</f>
        <v>0.3</v>
      </c>
      <c r="AK100" s="33">
        <f>AK38/(AK12+1)</f>
        <v>0.23076923076923078</v>
      </c>
      <c r="AL100" s="34">
        <f>AL38/(AK12+1)</f>
        <v>0.23076923076923078</v>
      </c>
      <c r="AM100" s="33">
        <f>AM38/(AM12+1)</f>
        <v>0</v>
      </c>
      <c r="AN100" s="34">
        <f>AN38/(AM12+1)</f>
        <v>0</v>
      </c>
      <c r="AO100" s="33">
        <f>AO38/(AO12+1)</f>
        <v>0</v>
      </c>
      <c r="AP100" s="34">
        <f>AP38/(AO12+1)</f>
        <v>0</v>
      </c>
      <c r="AQ100" s="33">
        <f>AQ38/(AQ12+1)</f>
        <v>0.2222222222222222</v>
      </c>
      <c r="AR100" s="34">
        <f>AR38/(AQ12+1)</f>
        <v>0.2222222222222222</v>
      </c>
      <c r="AS100" s="33">
        <f>AS38/(AS12+1)</f>
        <v>0.3333333333333333</v>
      </c>
      <c r="AT100" s="34">
        <f>AT38/(AS12+1)</f>
        <v>0.3333333333333333</v>
      </c>
      <c r="AU100" s="33">
        <f>AU38/(AU12+1)</f>
        <v>0.3333333333333333</v>
      </c>
      <c r="AV100" s="34">
        <f>AV38/(AU12+1)</f>
        <v>0.3333333333333333</v>
      </c>
      <c r="AW100" s="33">
        <f>AW38/(AW12+1)</f>
        <v>0.7105263157894737</v>
      </c>
      <c r="AX100" s="34">
        <f>AX38/(AW12+1)</f>
        <v>0.7368421052631579</v>
      </c>
      <c r="AY100" s="33">
        <f>AY38/(AY12+1)</f>
        <v>0.23684210526315788</v>
      </c>
      <c r="AZ100" s="35">
        <f>AZ38/(AY12+1)</f>
        <v>0.23684210526315788</v>
      </c>
    </row>
    <row r="101" spans="1:52" s="36" customFormat="1" ht="12.75">
      <c r="A101" s="73"/>
      <c r="B101" s="36" t="s">
        <v>67</v>
      </c>
      <c r="C101" s="33">
        <f>(C37+C38)/(2*C12+1)</f>
        <v>0</v>
      </c>
      <c r="D101" s="33">
        <f>(D37+D38)/(2*C12+1)</f>
        <v>0.23076923076923078</v>
      </c>
      <c r="E101" s="33">
        <f>(E37+E38)/(2*E12+1)</f>
        <v>0.04</v>
      </c>
      <c r="F101" s="33">
        <f>(F37+F38)/(2*E12+1)</f>
        <v>0.04</v>
      </c>
      <c r="G101" s="33">
        <f>(G37+G38)/(2*G12+1)</f>
        <v>0</v>
      </c>
      <c r="H101" s="33">
        <f>(H37+H38)/(2*G12+1)</f>
        <v>0</v>
      </c>
      <c r="I101" s="33">
        <f>(I37+I38)/(2*I12+1)</f>
        <v>0.3090909090909091</v>
      </c>
      <c r="J101" s="33">
        <f>(J37+J38)/(2*I12+1)</f>
        <v>0.3090909090909091</v>
      </c>
      <c r="K101" s="33">
        <f>(K37+K38)/(2*K12+1)</f>
        <v>0.17647058823529413</v>
      </c>
      <c r="L101" s="33">
        <f>(L37+L38)/(2*K12+1)</f>
        <v>0.23529411764705882</v>
      </c>
      <c r="M101" s="33">
        <f>(M37+M38)/(2*M12+1)</f>
        <v>0.13793103448275862</v>
      </c>
      <c r="N101" s="33">
        <f>(N37+N38)/(2*M12+1)</f>
        <v>0.13793103448275862</v>
      </c>
      <c r="O101" s="33">
        <f>(O37+O38)/(2*O12+1)</f>
        <v>0</v>
      </c>
      <c r="P101" s="33">
        <f>(P37+P38)/(2*O12+1)</f>
        <v>0</v>
      </c>
      <c r="Q101" s="33">
        <f>(Q37+Q38)/(2*Q12+1)</f>
        <v>0</v>
      </c>
      <c r="R101" s="33">
        <f>(R37+R38)/(2*Q12+1)</f>
        <v>0</v>
      </c>
      <c r="S101" s="33">
        <f>(S37+S38)/(2*S12+1)</f>
        <v>0.3076923076923077</v>
      </c>
      <c r="T101" s="33">
        <f>(T37+T38)/(2*S12+1)</f>
        <v>0.46153846153846156</v>
      </c>
      <c r="U101" s="33">
        <f>(U37+U38)/(2*U12+1)</f>
        <v>0.26666666666666666</v>
      </c>
      <c r="V101" s="33">
        <f>(V37+V38)/(2*U12+1)</f>
        <v>0.26666666666666666</v>
      </c>
      <c r="W101" s="33">
        <f>(W37+W38)/(2*W12+1)</f>
        <v>0.18181818181818182</v>
      </c>
      <c r="X101" s="33">
        <f>(X37+X38)/(2*W12+1)</f>
        <v>0.2727272727272727</v>
      </c>
      <c r="Y101" s="33">
        <f>(Y37+Y38)/(2*Y12+1)</f>
        <v>0.07692307692307693</v>
      </c>
      <c r="Z101" s="33">
        <f>(Z37+Z38)/(2*Y12+1)</f>
        <v>0.07692307692307693</v>
      </c>
      <c r="AA101" s="33">
        <f>(AA37+AA38)/(AA12*2+1)</f>
        <v>0.20754716981132076</v>
      </c>
      <c r="AB101" s="33">
        <f>(AB37+AB38)/(2*AA12+1)</f>
        <v>0.20754716981132076</v>
      </c>
      <c r="AC101" s="33">
        <f>(AC37+AC38)/(2*AC12+1)</f>
        <v>0.034482758620689655</v>
      </c>
      <c r="AD101" s="33">
        <f>(AD37+AD38)/(2*AC12+1)</f>
        <v>0.034482758620689655</v>
      </c>
      <c r="AE101" s="33">
        <f>(AE37+AE38)/(2*AE12+1)</f>
        <v>0.11627906976744186</v>
      </c>
      <c r="AF101" s="33">
        <f>(AF37+AF38)/(2*AE12+1)</f>
        <v>0.13953488372093023</v>
      </c>
      <c r="AG101" s="33">
        <f>(AG37+AG38)/(2*AG12+1)</f>
        <v>0.2631578947368421</v>
      </c>
      <c r="AH101" s="33">
        <f>(AH37+AH38)/(2*AG12+1)</f>
        <v>0.2631578947368421</v>
      </c>
      <c r="AI101" s="33">
        <f>(AI37+AI38)/(AI12*2+1)</f>
        <v>0.15789473684210525</v>
      </c>
      <c r="AJ101" s="33">
        <f>(AJ37+AJ38)/(2*AI12+1)</f>
        <v>0.21052631578947367</v>
      </c>
      <c r="AK101" s="33">
        <f>(AK37+AK38)/(2*AK12+1)</f>
        <v>0.12</v>
      </c>
      <c r="AL101" s="33">
        <f>(AL37+AL38)/(2*AK12+1)</f>
        <v>0.12</v>
      </c>
      <c r="AM101" s="33">
        <f>(AM37+AM38)/(2*AM12+1)</f>
        <v>0</v>
      </c>
      <c r="AN101" s="33">
        <f>(AN37+AN38)/(2*AM12+1)</f>
        <v>0</v>
      </c>
      <c r="AO101" s="33">
        <f>(AO37+AO38)/(2*AO12+1)</f>
        <v>0</v>
      </c>
      <c r="AP101" s="33">
        <f>(AP37+AP38)/(2*AO12+1)</f>
        <v>0</v>
      </c>
      <c r="AQ101" s="33">
        <f>(AQ37+AQ38)/(2*AQ12+1)</f>
        <v>0.11764705882352941</v>
      </c>
      <c r="AR101" s="33">
        <f>(AR37+AR38)/(2*AQ12+1)</f>
        <v>0.17647058823529413</v>
      </c>
      <c r="AS101" s="33">
        <f>(AS37+AS38)/(2*AS12+1)</f>
        <v>0.2413793103448276</v>
      </c>
      <c r="AT101" s="33">
        <f>(AT37+AT38)/(2*AS12+1)</f>
        <v>0.2413793103448276</v>
      </c>
      <c r="AU101" s="33">
        <f>(AU37+AU38)/(2*AU12+1)</f>
        <v>0.20689655172413793</v>
      </c>
      <c r="AV101" s="33">
        <f>(AV37+AV38)/(2*AU12+1)</f>
        <v>0.20689655172413793</v>
      </c>
      <c r="AW101" s="33">
        <f>(AW37+AW38)/(2*AW12+1)</f>
        <v>0.37333333333333335</v>
      </c>
      <c r="AX101" s="33">
        <f>(AX37+AX38)/(2*AW12+1)</f>
        <v>0.38666666666666666</v>
      </c>
      <c r="AY101" s="33">
        <f>(AY37+AY38)/(2*AY12+1)</f>
        <v>0.12</v>
      </c>
      <c r="AZ101" s="37">
        <f>(AZ37+AZ38)/(2*AY12+1)</f>
        <v>0.12</v>
      </c>
    </row>
    <row r="102" spans="1:52" s="50" customFormat="1" ht="12.75">
      <c r="A102" s="74"/>
      <c r="B102" s="50" t="s">
        <v>34</v>
      </c>
      <c r="C102" s="51">
        <f>C39/C14</f>
        <v>0</v>
      </c>
      <c r="D102" s="52">
        <f>D39/C14</f>
        <v>0.23076923076923078</v>
      </c>
      <c r="E102" s="51">
        <f>E39/E14</f>
        <v>0.04</v>
      </c>
      <c r="F102" s="52">
        <f>F39/E14</f>
        <v>0.04</v>
      </c>
      <c r="G102" s="51">
        <f>G39/G14</f>
        <v>0</v>
      </c>
      <c r="H102" s="52">
        <f>H39/G14</f>
        <v>0</v>
      </c>
      <c r="I102" s="51">
        <f>I39/I14</f>
        <v>0.3090909090909091</v>
      </c>
      <c r="J102" s="52">
        <f>J39/I14</f>
        <v>0.3090909090909091</v>
      </c>
      <c r="K102" s="51">
        <f>K39/K14</f>
        <v>0.17647058823529413</v>
      </c>
      <c r="L102" s="52">
        <f>L39/K14</f>
        <v>0.23529411764705882</v>
      </c>
      <c r="M102" s="51">
        <f>M39/M14</f>
        <v>0.13793103448275862</v>
      </c>
      <c r="N102" s="52">
        <f>N39/M14</f>
        <v>0.13793103448275862</v>
      </c>
      <c r="O102" s="51">
        <f>O39/O14</f>
        <v>0</v>
      </c>
      <c r="P102" s="52">
        <f>P39/O14</f>
        <v>0</v>
      </c>
      <c r="Q102" s="51">
        <f>Q39/Q14</f>
        <v>0</v>
      </c>
      <c r="R102" s="52">
        <f>R39/Q14</f>
        <v>0</v>
      </c>
      <c r="S102" s="51">
        <f>S39/S14</f>
        <v>0.3076923076923077</v>
      </c>
      <c r="T102" s="52">
        <f>T39/S14</f>
        <v>0.46153846153846156</v>
      </c>
      <c r="U102" s="51">
        <f>U39/U14</f>
        <v>0.35294117647058826</v>
      </c>
      <c r="V102" s="52">
        <f>V39/U14</f>
        <v>0.35294117647058826</v>
      </c>
      <c r="W102" s="51">
        <f>W39/W14</f>
        <v>0.3076923076923077</v>
      </c>
      <c r="X102" s="52">
        <f>X39/W14</f>
        <v>0.38461538461538464</v>
      </c>
      <c r="Y102" s="51">
        <f>Y39/Y14</f>
        <v>0.25</v>
      </c>
      <c r="Z102" s="52">
        <f>Z39/Y14</f>
        <v>0.25</v>
      </c>
      <c r="AA102" s="51">
        <f>AA39/AA14</f>
        <v>0.2413793103448276</v>
      </c>
      <c r="AB102" s="52">
        <f>AB39/AA14</f>
        <v>0.2413793103448276</v>
      </c>
      <c r="AC102" s="51">
        <f>AC39/AC14</f>
        <v>0.14285714285714285</v>
      </c>
      <c r="AD102" s="52">
        <f>AD39/AC14</f>
        <v>0.14285714285714285</v>
      </c>
      <c r="AE102" s="51">
        <f>AE39/AE14</f>
        <v>0.2692307692307692</v>
      </c>
      <c r="AF102" s="52">
        <f>AF39/AE14</f>
        <v>0.28846153846153844</v>
      </c>
      <c r="AG102" s="51">
        <f>AG39/AG14</f>
        <v>0.2631578947368421</v>
      </c>
      <c r="AH102" s="52">
        <f>AH39/AG14</f>
        <v>0.2631578947368421</v>
      </c>
      <c r="AI102" s="51">
        <f>AI39/AI14</f>
        <v>0.15789473684210525</v>
      </c>
      <c r="AJ102" s="52">
        <f>AJ39/AI14</f>
        <v>0.21052631578947367</v>
      </c>
      <c r="AK102" s="51">
        <f>AK39/AK14</f>
        <v>0.12</v>
      </c>
      <c r="AL102" s="52">
        <f>AL39/AK14</f>
        <v>0.12</v>
      </c>
      <c r="AM102" s="51">
        <f>AM39/AM14</f>
        <v>0</v>
      </c>
      <c r="AN102" s="52">
        <f>AN39/AM14</f>
        <v>0</v>
      </c>
      <c r="AO102" s="51">
        <f>AO39/AO14</f>
        <v>0</v>
      </c>
      <c r="AP102" s="52">
        <f>AP39/AO14</f>
        <v>0</v>
      </c>
      <c r="AQ102" s="51">
        <f>AQ39/AQ14</f>
        <v>0.11764705882352941</v>
      </c>
      <c r="AR102" s="52">
        <f>AR39/AQ14</f>
        <v>0.17647058823529413</v>
      </c>
      <c r="AS102" s="51">
        <f>AS39/AS14</f>
        <v>0.23333333333333334</v>
      </c>
      <c r="AT102" s="52">
        <f>AT39/AS14</f>
        <v>0.23333333333333334</v>
      </c>
      <c r="AU102" s="51">
        <f>AU39/AU14</f>
        <v>0.2</v>
      </c>
      <c r="AV102" s="52">
        <f>AV39/AU14</f>
        <v>0.2</v>
      </c>
      <c r="AW102" s="51">
        <f>AW39/AW14</f>
        <v>0.3924050632911392</v>
      </c>
      <c r="AX102" s="52">
        <f>AX39/AW14</f>
        <v>0.4177215189873418</v>
      </c>
      <c r="AY102" s="51">
        <f>AY39/AY14</f>
        <v>0.1518987341772152</v>
      </c>
      <c r="AZ102" s="53">
        <f>AZ39/AY14</f>
        <v>0.1518987341772152</v>
      </c>
    </row>
    <row r="103" spans="1:52" s="32" customFormat="1" ht="12.75">
      <c r="A103" s="62"/>
      <c r="C103" s="33"/>
      <c r="D103" s="34"/>
      <c r="E103" s="33"/>
      <c r="F103" s="34"/>
      <c r="G103" s="33"/>
      <c r="H103" s="34"/>
      <c r="I103" s="33"/>
      <c r="J103" s="34"/>
      <c r="K103" s="33"/>
      <c r="L103" s="34"/>
      <c r="M103" s="33"/>
      <c r="N103" s="34"/>
      <c r="O103" s="33"/>
      <c r="P103" s="34"/>
      <c r="Q103" s="33"/>
      <c r="R103" s="34"/>
      <c r="S103" s="33"/>
      <c r="T103" s="34"/>
      <c r="U103" s="33"/>
      <c r="V103" s="34"/>
      <c r="W103" s="33"/>
      <c r="X103" s="34"/>
      <c r="Y103" s="33"/>
      <c r="Z103" s="34"/>
      <c r="AA103" s="33"/>
      <c r="AB103" s="34"/>
      <c r="AC103" s="33"/>
      <c r="AD103" s="34"/>
      <c r="AE103" s="33"/>
      <c r="AF103" s="34"/>
      <c r="AG103" s="33"/>
      <c r="AH103" s="34"/>
      <c r="AI103" s="33"/>
      <c r="AJ103" s="34"/>
      <c r="AK103" s="33"/>
      <c r="AL103" s="34"/>
      <c r="AM103" s="33"/>
      <c r="AN103" s="34"/>
      <c r="AO103" s="33"/>
      <c r="AP103" s="34"/>
      <c r="AQ103" s="33"/>
      <c r="AR103" s="34"/>
      <c r="AS103" s="33"/>
      <c r="AT103" s="34"/>
      <c r="AU103" s="33"/>
      <c r="AV103" s="34"/>
      <c r="AW103" s="33"/>
      <c r="AX103" s="34"/>
      <c r="AY103" s="33"/>
      <c r="AZ103" s="35"/>
    </row>
    <row r="104" spans="3:52" ht="12.75">
      <c r="C104" s="19"/>
      <c r="D104" s="10"/>
      <c r="E104" s="19"/>
      <c r="F104" s="10"/>
      <c r="G104" s="19"/>
      <c r="H104" s="10"/>
      <c r="I104" s="19"/>
      <c r="J104" s="10"/>
      <c r="K104" s="19"/>
      <c r="L104" s="10"/>
      <c r="M104" s="19"/>
      <c r="N104" s="10"/>
      <c r="O104" s="19"/>
      <c r="P104" s="10"/>
      <c r="Q104" s="19"/>
      <c r="R104" s="10"/>
      <c r="S104" s="19"/>
      <c r="T104" s="10"/>
      <c r="U104" s="19"/>
      <c r="V104" s="10"/>
      <c r="W104" s="19"/>
      <c r="X104" s="10"/>
      <c r="Y104" s="19"/>
      <c r="Z104" s="10"/>
      <c r="AA104" s="19"/>
      <c r="AB104" s="10"/>
      <c r="AC104" s="19"/>
      <c r="AD104" s="10"/>
      <c r="AE104" s="19"/>
      <c r="AF104" s="10"/>
      <c r="AG104" s="19"/>
      <c r="AH104" s="10"/>
      <c r="AI104" s="19"/>
      <c r="AJ104" s="10"/>
      <c r="AK104" s="19"/>
      <c r="AL104" s="10"/>
      <c r="AM104" s="19"/>
      <c r="AN104" s="10"/>
      <c r="AO104" s="19"/>
      <c r="AP104" s="10"/>
      <c r="AQ104" s="19"/>
      <c r="AR104" s="10"/>
      <c r="AS104" s="19"/>
      <c r="AT104" s="10"/>
      <c r="AU104" s="19"/>
      <c r="AV104" s="10"/>
      <c r="AW104" s="19"/>
      <c r="AX104" s="10"/>
      <c r="AY104" s="19"/>
      <c r="AZ104" s="20"/>
    </row>
    <row r="105" spans="1:86" ht="12.75">
      <c r="A105" s="55" t="s">
        <v>71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26"/>
      <c r="CF105" s="7"/>
      <c r="CG105" s="7"/>
      <c r="CH105" s="7"/>
    </row>
    <row r="106" spans="1:52" ht="25.5">
      <c r="A106" s="63" t="s">
        <v>75</v>
      </c>
      <c r="B106" s="64" t="s">
        <v>34</v>
      </c>
      <c r="C106" s="65">
        <f>C15/C20*100</f>
        <v>0</v>
      </c>
      <c r="D106" s="65"/>
      <c r="E106" s="65">
        <f>E15/E20*100</f>
        <v>7.6923076923076925</v>
      </c>
      <c r="F106" s="65"/>
      <c r="G106" s="65">
        <f>G15/G20*100</f>
        <v>100</v>
      </c>
      <c r="H106" s="65"/>
      <c r="I106" s="65">
        <f>I15/I20*100</f>
        <v>50</v>
      </c>
      <c r="J106" s="65"/>
      <c r="K106" s="65">
        <f>K15/K20*100</f>
        <v>0</v>
      </c>
      <c r="L106" s="65"/>
      <c r="M106" s="65">
        <f>M15/M20*100</f>
        <v>40</v>
      </c>
      <c r="N106" s="65"/>
      <c r="O106" s="65">
        <f>O15/O20*100</f>
        <v>62.5</v>
      </c>
      <c r="P106" s="65"/>
      <c r="Q106" s="65">
        <f>Q15/Q20*100</f>
        <v>0</v>
      </c>
      <c r="R106" s="65"/>
      <c r="S106" s="65" t="e">
        <f>S15/S20*100</f>
        <v>#DIV/0!</v>
      </c>
      <c r="T106" s="65"/>
      <c r="U106" s="65">
        <f>U15/U20*100</f>
        <v>30.434782608695656</v>
      </c>
      <c r="V106" s="65"/>
      <c r="W106" s="65">
        <f>W15/W20*100</f>
        <v>8.333333333333332</v>
      </c>
      <c r="X106" s="65"/>
      <c r="Y106" s="65" t="e">
        <f>Y15/Y20*100</f>
        <v>#DIV/0!</v>
      </c>
      <c r="Z106" s="65"/>
      <c r="AA106" s="65">
        <f>AA15/AA20*100</f>
        <v>50</v>
      </c>
      <c r="AB106" s="65"/>
      <c r="AC106" s="65">
        <f>AC15/AC20*100</f>
        <v>83.33333333333334</v>
      </c>
      <c r="AD106" s="65"/>
      <c r="AE106" s="65">
        <f>AE15/AE20*100</f>
        <v>69.23076923076923</v>
      </c>
      <c r="AF106" s="65"/>
      <c r="AG106" s="65">
        <f>AG15/AG20*100</f>
        <v>50</v>
      </c>
      <c r="AH106" s="65"/>
      <c r="AI106" s="65">
        <f>AI15/AI20*100</f>
        <v>100</v>
      </c>
      <c r="AJ106" s="65"/>
      <c r="AK106" s="65">
        <f>AK15/AK20*100</f>
        <v>0</v>
      </c>
      <c r="AL106" s="65"/>
      <c r="AM106" s="65" t="e">
        <f>AM15/AM20*100</f>
        <v>#DIV/0!</v>
      </c>
      <c r="AN106" s="65"/>
      <c r="AO106" s="65">
        <f>AO15/AO20*100</f>
        <v>100</v>
      </c>
      <c r="AP106" s="65"/>
      <c r="AQ106" s="65">
        <f>AQ15/AQ20*100</f>
        <v>100</v>
      </c>
      <c r="AR106" s="65"/>
      <c r="AS106" s="65">
        <f>AS15/AS20*100</f>
        <v>100</v>
      </c>
      <c r="AT106" s="65"/>
      <c r="AU106" s="65">
        <f>AU15/AU20*100</f>
        <v>50</v>
      </c>
      <c r="AV106" s="65"/>
      <c r="AW106" s="65">
        <f>AW15/AW20*100</f>
        <v>94.11764705882352</v>
      </c>
      <c r="AX106" s="65"/>
      <c r="AY106" s="65">
        <f>AY15/AY20*100</f>
        <v>98.4375</v>
      </c>
      <c r="AZ106" s="106"/>
    </row>
    <row r="107" spans="1:52" ht="25.5">
      <c r="A107" s="63" t="s">
        <v>76</v>
      </c>
      <c r="B107" s="64" t="s">
        <v>34</v>
      </c>
      <c r="C107" s="65">
        <f>C16/C20*100</f>
        <v>0</v>
      </c>
      <c r="D107" s="65"/>
      <c r="E107" s="65">
        <f>E16/E20*100</f>
        <v>15.384615384615385</v>
      </c>
      <c r="F107" s="65"/>
      <c r="G107" s="65">
        <f>G16/G20*100</f>
        <v>50</v>
      </c>
      <c r="H107" s="65"/>
      <c r="I107" s="65">
        <f>I16/I20*100</f>
        <v>16.666666666666664</v>
      </c>
      <c r="J107" s="65"/>
      <c r="K107" s="65">
        <f>K16/K20*100</f>
        <v>100</v>
      </c>
      <c r="L107" s="65"/>
      <c r="M107" s="65">
        <f>M16/M20*100</f>
        <v>60</v>
      </c>
      <c r="N107" s="65"/>
      <c r="O107" s="65">
        <f>O16/O20*100</f>
        <v>25</v>
      </c>
      <c r="P107" s="65"/>
      <c r="Q107" s="65">
        <f>Q16/Q20*100</f>
        <v>0</v>
      </c>
      <c r="R107" s="65"/>
      <c r="S107" s="65" t="e">
        <f>S16/S20*100</f>
        <v>#DIV/0!</v>
      </c>
      <c r="T107" s="65"/>
      <c r="U107" s="65">
        <f>U16/U20*100</f>
        <v>30.434782608695656</v>
      </c>
      <c r="V107" s="65"/>
      <c r="W107" s="65">
        <f>W16/W20*100</f>
        <v>50</v>
      </c>
      <c r="X107" s="65"/>
      <c r="Y107" s="65" t="e">
        <f>Y16/Y20*100</f>
        <v>#DIV/0!</v>
      </c>
      <c r="Z107" s="65"/>
      <c r="AA107" s="65">
        <f>AA16/AA20*100</f>
        <v>30.76923076923077</v>
      </c>
      <c r="AB107" s="65"/>
      <c r="AC107" s="65">
        <f>AC16/AC20*100</f>
        <v>20.833333333333336</v>
      </c>
      <c r="AD107" s="65"/>
      <c r="AE107" s="65">
        <f>AE16/AE20*100</f>
        <v>15.384615384615385</v>
      </c>
      <c r="AF107" s="65"/>
      <c r="AG107" s="65">
        <f>AG16/AG20*100</f>
        <v>0</v>
      </c>
      <c r="AH107" s="65"/>
      <c r="AI107" s="65">
        <f>AI16/AI20*100</f>
        <v>0</v>
      </c>
      <c r="AJ107" s="65"/>
      <c r="AK107" s="65">
        <f>AK16/AK20*100</f>
        <v>0</v>
      </c>
      <c r="AL107" s="65"/>
      <c r="AM107" s="65" t="e">
        <f>AM16/AM20*100</f>
        <v>#DIV/0!</v>
      </c>
      <c r="AN107" s="65"/>
      <c r="AO107" s="65">
        <f>AO16/AO20*100</f>
        <v>0</v>
      </c>
      <c r="AP107" s="65"/>
      <c r="AQ107" s="65">
        <f>AQ16/AQ20*100</f>
        <v>0</v>
      </c>
      <c r="AR107" s="65"/>
      <c r="AS107" s="65">
        <f>AS16/AS20*100</f>
        <v>0</v>
      </c>
      <c r="AT107" s="65"/>
      <c r="AU107" s="65">
        <f>AU16/AU20*100</f>
        <v>0</v>
      </c>
      <c r="AV107" s="65"/>
      <c r="AW107" s="65">
        <f>AW16/AW20*100</f>
        <v>3.9215686274509802</v>
      </c>
      <c r="AX107" s="65"/>
      <c r="AY107" s="106">
        <f>AY16/AY20*100</f>
        <v>3.125</v>
      </c>
      <c r="AZ107" s="67"/>
    </row>
    <row r="108" spans="1:52" ht="25.5">
      <c r="A108" s="63" t="s">
        <v>77</v>
      </c>
      <c r="B108" s="64" t="s">
        <v>34</v>
      </c>
      <c r="C108" s="65">
        <f>C48/C62*100</f>
        <v>75</v>
      </c>
      <c r="D108" s="66">
        <f>D48/D62*100</f>
        <v>18.181818181818183</v>
      </c>
      <c r="E108" s="65">
        <f>E48/E62*100</f>
        <v>6.185567010309279</v>
      </c>
      <c r="F108" s="66">
        <f>F48/F62*100</f>
        <v>2.9850746268656714</v>
      </c>
      <c r="G108" s="65">
        <f>G48/G62*100</f>
        <v>0</v>
      </c>
      <c r="H108" s="66">
        <f>H48/H62*100</f>
        <v>0</v>
      </c>
      <c r="I108" s="65">
        <f>I48/I62*100</f>
        <v>0.7407407407407408</v>
      </c>
      <c r="J108" s="66">
        <f>J48/J62*100</f>
        <v>0.5698005698005698</v>
      </c>
      <c r="K108" s="65">
        <f>K48/K62*100</f>
        <v>0</v>
      </c>
      <c r="L108" s="66">
        <f>L48/L62*100</f>
        <v>0</v>
      </c>
      <c r="M108" s="65">
        <f>M48/M62*100</f>
        <v>0</v>
      </c>
      <c r="N108" s="66">
        <f>N48/N62*100</f>
        <v>0</v>
      </c>
      <c r="O108" s="65">
        <f>O48/O62*100</f>
        <v>10</v>
      </c>
      <c r="P108" s="66">
        <f>P48/P62*100</f>
        <v>10</v>
      </c>
      <c r="Q108" s="65">
        <f>Q48/Q62*100</f>
        <v>0</v>
      </c>
      <c r="R108" s="66">
        <f>R48/R62*100</f>
        <v>0</v>
      </c>
      <c r="S108" s="65">
        <f>S48/S62*100</f>
        <v>0</v>
      </c>
      <c r="T108" s="66">
        <f>T48/T62*100</f>
        <v>0</v>
      </c>
      <c r="U108" s="65">
        <f>U48/U62*100</f>
        <v>2.5547445255474455</v>
      </c>
      <c r="V108" s="66">
        <f>V48/V62*100</f>
        <v>3.004291845493562</v>
      </c>
      <c r="W108" s="65">
        <f>W48/W62*100</f>
        <v>3.428571428571429</v>
      </c>
      <c r="X108" s="66">
        <f>X48/X62*100</f>
        <v>3.296703296703297</v>
      </c>
      <c r="Y108" s="65">
        <f>Y48/Y62*100</f>
        <v>1.5151515151515151</v>
      </c>
      <c r="Z108" s="66">
        <f>Z48/Z62*100</f>
        <v>1.0526315789473684</v>
      </c>
      <c r="AA108" s="65">
        <f>AA48/AA62*100</f>
        <v>2.976190476190476</v>
      </c>
      <c r="AB108" s="66">
        <f>AB48/AB62*100</f>
        <v>1.694915254237288</v>
      </c>
      <c r="AC108" s="65">
        <f>AC48/AC62*100</f>
        <v>0</v>
      </c>
      <c r="AD108" s="66">
        <f>AD48/AD62*100</f>
        <v>0</v>
      </c>
      <c r="AE108" s="65">
        <f>AE48/AE62*100</f>
        <v>0</v>
      </c>
      <c r="AF108" s="66">
        <f>AF48/AF62*100</f>
        <v>0.23094688221709006</v>
      </c>
      <c r="AG108" s="65">
        <f>AG48/AG62*100</f>
        <v>1.1976047904191618</v>
      </c>
      <c r="AH108" s="66">
        <f>AH48/AH62*100</f>
        <v>1.0810810810810811</v>
      </c>
      <c r="AI108" s="65">
        <f>AI48/AI62*100</f>
        <v>0</v>
      </c>
      <c r="AJ108" s="66">
        <f>AJ48/AJ62*100</f>
        <v>0</v>
      </c>
      <c r="AK108" s="65">
        <f>AK48/AK62*100</f>
        <v>0</v>
      </c>
      <c r="AL108" s="66">
        <f>AL48/AL62*100</f>
        <v>0</v>
      </c>
      <c r="AM108" s="65">
        <f>AM48/AM62*100</f>
        <v>0</v>
      </c>
      <c r="AN108" s="66">
        <f>AN48/AN62*100</f>
        <v>0</v>
      </c>
      <c r="AO108" s="65">
        <f>AO48/AO62*100</f>
        <v>0</v>
      </c>
      <c r="AP108" s="66">
        <f>AP48/AP62*100</f>
        <v>0</v>
      </c>
      <c r="AQ108" s="65">
        <f>AQ48/AQ62*100</f>
        <v>0</v>
      </c>
      <c r="AR108" s="66">
        <f>AR48/AR62*100</f>
        <v>0</v>
      </c>
      <c r="AS108" s="65">
        <f>AS48/AS62*100</f>
        <v>6.9306930693069315</v>
      </c>
      <c r="AT108" s="66">
        <f>AT48/AT62*100</f>
        <v>4.310344827586207</v>
      </c>
      <c r="AU108" s="65">
        <f>AU48/AU62*100</f>
        <v>19.480519480519483</v>
      </c>
      <c r="AV108" s="66">
        <f>AV48/AV62*100</f>
        <v>9.473684210526317</v>
      </c>
      <c r="AW108" s="65">
        <f>AW48/AW62*100</f>
        <v>0</v>
      </c>
      <c r="AX108" s="66">
        <f>AX48/AX62*100</f>
        <v>0</v>
      </c>
      <c r="AY108" s="65">
        <f>AY48/AY62*100</f>
        <v>12.35632183908046</v>
      </c>
      <c r="AZ108" s="67">
        <f>AZ48/AZ62*100</f>
        <v>14.730290456431536</v>
      </c>
    </row>
    <row r="109" spans="1:52" ht="24" customHeight="1">
      <c r="A109" s="63" t="s">
        <v>78</v>
      </c>
      <c r="B109" s="64" t="s">
        <v>34</v>
      </c>
      <c r="C109" s="65">
        <f>C50/C27*100</f>
        <v>83.33333333333334</v>
      </c>
      <c r="D109" s="66">
        <f>D50/D27*100</f>
        <v>18.181818181818183</v>
      </c>
      <c r="E109" s="65">
        <f>E50/E27*100</f>
        <v>10.90047393364929</v>
      </c>
      <c r="F109" s="66">
        <f>F50/F27*100</f>
        <v>10.638297872340425</v>
      </c>
      <c r="G109" s="65">
        <f>G50/G27*100</f>
        <v>0</v>
      </c>
      <c r="H109" s="66">
        <f>H50/H27*100</f>
        <v>0</v>
      </c>
      <c r="I109" s="65">
        <f aca="true" t="shared" si="23" ref="I109:V109">I50/I27*100</f>
        <v>2.202339986235375</v>
      </c>
      <c r="J109" s="66">
        <f t="shared" si="23"/>
        <v>1.7676767676767675</v>
      </c>
      <c r="K109" s="65">
        <f t="shared" si="23"/>
        <v>0</v>
      </c>
      <c r="L109" s="66">
        <f t="shared" si="23"/>
        <v>0</v>
      </c>
      <c r="M109" s="65">
        <f t="shared" si="23"/>
        <v>0</v>
      </c>
      <c r="N109" s="66">
        <f t="shared" si="23"/>
        <v>0</v>
      </c>
      <c r="O109" s="65">
        <f t="shared" si="23"/>
        <v>4.918032786885246</v>
      </c>
      <c r="P109" s="66">
        <f t="shared" si="23"/>
        <v>5.084745762711865</v>
      </c>
      <c r="Q109" s="65">
        <f t="shared" si="23"/>
        <v>0</v>
      </c>
      <c r="R109" s="66">
        <f t="shared" si="23"/>
        <v>0</v>
      </c>
      <c r="S109" s="65">
        <f t="shared" si="23"/>
        <v>0</v>
      </c>
      <c r="T109" s="66">
        <f t="shared" si="23"/>
        <v>0</v>
      </c>
      <c r="U109" s="65">
        <f t="shared" si="23"/>
        <v>2.0289855072463765</v>
      </c>
      <c r="V109" s="66">
        <f t="shared" si="23"/>
        <v>2.341137123745819</v>
      </c>
      <c r="W109" s="65">
        <f aca="true" t="shared" si="24" ref="W109:AZ109">W50/W27*100</f>
        <v>3.3333333333333335</v>
      </c>
      <c r="X109" s="66">
        <f t="shared" si="24"/>
        <v>3.4482758620689653</v>
      </c>
      <c r="Y109" s="65">
        <f t="shared" si="24"/>
        <v>0.6756756756756757</v>
      </c>
      <c r="Z109" s="66">
        <f t="shared" si="24"/>
        <v>0.7042253521126761</v>
      </c>
      <c r="AA109" s="65">
        <f t="shared" si="24"/>
        <v>3.3789219629927594</v>
      </c>
      <c r="AB109" s="66">
        <f t="shared" si="24"/>
        <v>2.5210084033613445</v>
      </c>
      <c r="AC109" s="65">
        <f t="shared" si="24"/>
        <v>0.5797101449275363</v>
      </c>
      <c r="AD109" s="66">
        <f t="shared" si="24"/>
        <v>0.5882352941176471</v>
      </c>
      <c r="AE109" s="65">
        <f t="shared" si="24"/>
        <v>3.8664323374340945</v>
      </c>
      <c r="AF109" s="66">
        <f t="shared" si="24"/>
        <v>2.7149321266968327</v>
      </c>
      <c r="AG109" s="65">
        <f t="shared" si="24"/>
        <v>0.3663003663003663</v>
      </c>
      <c r="AH109" s="66">
        <f t="shared" si="24"/>
        <v>0.46728971962616817</v>
      </c>
      <c r="AI109" s="65">
        <f t="shared" si="24"/>
        <v>0</v>
      </c>
      <c r="AJ109" s="66">
        <f t="shared" si="24"/>
        <v>0</v>
      </c>
      <c r="AK109" s="65">
        <f t="shared" si="24"/>
        <v>0</v>
      </c>
      <c r="AL109" s="66">
        <f t="shared" si="24"/>
        <v>0</v>
      </c>
      <c r="AM109" s="65">
        <f t="shared" si="24"/>
        <v>0</v>
      </c>
      <c r="AN109" s="66">
        <f t="shared" si="24"/>
        <v>0</v>
      </c>
      <c r="AO109" s="65">
        <f t="shared" si="24"/>
        <v>0</v>
      </c>
      <c r="AP109" s="66">
        <f t="shared" si="24"/>
        <v>0</v>
      </c>
      <c r="AQ109" s="65">
        <f t="shared" si="24"/>
        <v>0</v>
      </c>
      <c r="AR109" s="66">
        <f t="shared" si="24"/>
        <v>0</v>
      </c>
      <c r="AS109" s="65">
        <f t="shared" si="24"/>
        <v>8.59375</v>
      </c>
      <c r="AT109" s="66">
        <f t="shared" si="24"/>
        <v>2.28310502283105</v>
      </c>
      <c r="AU109" s="65">
        <f t="shared" si="24"/>
        <v>12.5</v>
      </c>
      <c r="AV109" s="66">
        <f t="shared" si="24"/>
        <v>5.365853658536586</v>
      </c>
      <c r="AW109" s="65">
        <f t="shared" si="24"/>
        <v>0</v>
      </c>
      <c r="AX109" s="66">
        <f t="shared" si="24"/>
        <v>0</v>
      </c>
      <c r="AY109" s="65">
        <f t="shared" si="24"/>
        <v>13.143872113676732</v>
      </c>
      <c r="AZ109" s="67">
        <f t="shared" si="24"/>
        <v>17.664670658682635</v>
      </c>
    </row>
    <row r="110" spans="1:61" ht="12.75">
      <c r="A110" s="63"/>
      <c r="B110" s="64"/>
      <c r="C110" s="65"/>
      <c r="D110" s="66"/>
      <c r="E110" s="65"/>
      <c r="F110" s="66"/>
      <c r="G110" s="65"/>
      <c r="H110" s="66"/>
      <c r="I110" s="65"/>
      <c r="J110" s="66"/>
      <c r="K110" s="65"/>
      <c r="L110" s="66"/>
      <c r="M110" s="65"/>
      <c r="N110" s="66"/>
      <c r="O110" s="65"/>
      <c r="P110" s="66"/>
      <c r="Q110" s="65"/>
      <c r="R110" s="66"/>
      <c r="S110" s="65"/>
      <c r="T110" s="66"/>
      <c r="U110" s="65"/>
      <c r="V110" s="66"/>
      <c r="W110" s="65"/>
      <c r="X110" s="66"/>
      <c r="Y110" s="65"/>
      <c r="Z110" s="66"/>
      <c r="AA110" s="65"/>
      <c r="AB110" s="66"/>
      <c r="AC110" s="65"/>
      <c r="AD110" s="66"/>
      <c r="AE110" s="65"/>
      <c r="AF110" s="66"/>
      <c r="AG110" s="65"/>
      <c r="AH110" s="66"/>
      <c r="AI110" s="65"/>
      <c r="AJ110" s="66"/>
      <c r="AK110" s="65"/>
      <c r="AL110" s="66"/>
      <c r="AM110" s="65"/>
      <c r="AN110" s="66"/>
      <c r="AO110" s="65"/>
      <c r="AP110" s="66"/>
      <c r="AQ110" s="65"/>
      <c r="AR110" s="66"/>
      <c r="AS110" s="65"/>
      <c r="AT110" s="66"/>
      <c r="AU110" s="65"/>
      <c r="AV110" s="66"/>
      <c r="AW110" s="65"/>
      <c r="AX110" s="66"/>
      <c r="AY110" s="65"/>
      <c r="AZ110" s="67"/>
      <c r="BG110" s="4"/>
      <c r="BH110" s="4"/>
      <c r="BI110" s="4"/>
    </row>
    <row r="111" spans="1:61" ht="12.75">
      <c r="A111" s="63"/>
      <c r="B111" s="64"/>
      <c r="C111" s="65"/>
      <c r="D111" s="66"/>
      <c r="E111" s="65"/>
      <c r="F111" s="66"/>
      <c r="G111" s="65"/>
      <c r="H111" s="66"/>
      <c r="I111" s="65"/>
      <c r="J111" s="66"/>
      <c r="K111" s="65"/>
      <c r="L111" s="66"/>
      <c r="M111" s="65"/>
      <c r="N111" s="66"/>
      <c r="O111" s="65"/>
      <c r="P111" s="66"/>
      <c r="Q111" s="65"/>
      <c r="R111" s="66"/>
      <c r="S111" s="65"/>
      <c r="T111" s="66"/>
      <c r="U111" s="65"/>
      <c r="V111" s="66"/>
      <c r="W111" s="65"/>
      <c r="X111" s="66"/>
      <c r="Y111" s="65"/>
      <c r="Z111" s="66"/>
      <c r="AA111" s="65"/>
      <c r="AB111" s="66"/>
      <c r="AC111" s="65"/>
      <c r="AD111" s="66"/>
      <c r="AE111" s="65"/>
      <c r="AF111" s="66"/>
      <c r="AG111" s="65"/>
      <c r="AH111" s="66"/>
      <c r="AI111" s="65"/>
      <c r="AJ111" s="66"/>
      <c r="AK111" s="65"/>
      <c r="AL111" s="66"/>
      <c r="AM111" s="65"/>
      <c r="AN111" s="66"/>
      <c r="AO111" s="65"/>
      <c r="AP111" s="66"/>
      <c r="AQ111" s="65"/>
      <c r="AR111" s="66"/>
      <c r="AS111" s="65"/>
      <c r="AT111" s="66"/>
      <c r="AU111" s="65"/>
      <c r="AV111" s="66"/>
      <c r="AW111" s="65"/>
      <c r="AX111" s="66"/>
      <c r="AY111" s="65"/>
      <c r="AZ111" s="67"/>
      <c r="BG111" s="4"/>
      <c r="BH111" s="4"/>
      <c r="BI111" s="4"/>
    </row>
    <row r="124" spans="58:62" ht="12.75">
      <c r="BF124" s="26"/>
      <c r="BG124" s="75"/>
      <c r="BH124" s="75"/>
      <c r="BI124" s="75"/>
      <c r="BJ124" s="26"/>
    </row>
    <row r="126" spans="3:61" ht="12.75">
      <c r="C126" s="75"/>
      <c r="D126" s="75"/>
      <c r="E126" s="75"/>
      <c r="F126" s="75"/>
      <c r="G126" s="75"/>
      <c r="H126" s="75"/>
      <c r="BI126" s="4"/>
    </row>
  </sheetData>
  <sheetProtection/>
  <mergeCells count="324">
    <mergeCell ref="C1:D1"/>
    <mergeCell ref="E1:F1"/>
    <mergeCell ref="G1:H1"/>
    <mergeCell ref="I1:J1"/>
    <mergeCell ref="A48:A50"/>
    <mergeCell ref="S1:T1"/>
    <mergeCell ref="U1:V1"/>
    <mergeCell ref="W1:X1"/>
    <mergeCell ref="Y1:Z1"/>
    <mergeCell ref="K1:L1"/>
    <mergeCell ref="M1:N1"/>
    <mergeCell ref="O1:P1"/>
    <mergeCell ref="Q1:R1"/>
    <mergeCell ref="AU1:AV1"/>
    <mergeCell ref="AW1:AX1"/>
    <mergeCell ref="AI1:AJ1"/>
    <mergeCell ref="AK1:AL1"/>
    <mergeCell ref="AM1:AN1"/>
    <mergeCell ref="AO1:AP1"/>
    <mergeCell ref="K6:L6"/>
    <mergeCell ref="M6:N6"/>
    <mergeCell ref="O6:P6"/>
    <mergeCell ref="Q6:R6"/>
    <mergeCell ref="AQ1:AR1"/>
    <mergeCell ref="AS1:AT1"/>
    <mergeCell ref="AA1:AB1"/>
    <mergeCell ref="AC1:AD1"/>
    <mergeCell ref="AE1:AF1"/>
    <mergeCell ref="AG1:AH1"/>
    <mergeCell ref="S6:T6"/>
    <mergeCell ref="U6:V6"/>
    <mergeCell ref="W6:X6"/>
    <mergeCell ref="Y6:Z6"/>
    <mergeCell ref="AY1:AZ1"/>
    <mergeCell ref="A2:A9"/>
    <mergeCell ref="C6:D6"/>
    <mergeCell ref="E6:F6"/>
    <mergeCell ref="G6:H6"/>
    <mergeCell ref="I6:J6"/>
    <mergeCell ref="AU6:AV6"/>
    <mergeCell ref="AW6:AX6"/>
    <mergeCell ref="AI6:AJ6"/>
    <mergeCell ref="AK6:AL6"/>
    <mergeCell ref="AM6:AN6"/>
    <mergeCell ref="AO6:AP6"/>
    <mergeCell ref="M7:N7"/>
    <mergeCell ref="O7:P7"/>
    <mergeCell ref="Q7:R7"/>
    <mergeCell ref="S7:T7"/>
    <mergeCell ref="AQ6:AR6"/>
    <mergeCell ref="AS6:AT6"/>
    <mergeCell ref="AA6:AB6"/>
    <mergeCell ref="AC6:AD6"/>
    <mergeCell ref="AE6:AF6"/>
    <mergeCell ref="AG6:AH6"/>
    <mergeCell ref="U7:V7"/>
    <mergeCell ref="W7:X7"/>
    <mergeCell ref="Y7:Z7"/>
    <mergeCell ref="AA7:AB7"/>
    <mergeCell ref="AY6:AZ6"/>
    <mergeCell ref="C7:D7"/>
    <mergeCell ref="E7:F7"/>
    <mergeCell ref="G7:H7"/>
    <mergeCell ref="I7:J7"/>
    <mergeCell ref="K7:L7"/>
    <mergeCell ref="AW7:AX7"/>
    <mergeCell ref="AY7:AZ7"/>
    <mergeCell ref="AK7:AL7"/>
    <mergeCell ref="AM7:AN7"/>
    <mergeCell ref="AO7:AP7"/>
    <mergeCell ref="AQ7:AR7"/>
    <mergeCell ref="C8:D8"/>
    <mergeCell ref="E8:F8"/>
    <mergeCell ref="G8:H8"/>
    <mergeCell ref="I8:J8"/>
    <mergeCell ref="AS7:AT7"/>
    <mergeCell ref="AU7:AV7"/>
    <mergeCell ref="AC7:AD7"/>
    <mergeCell ref="AE7:AF7"/>
    <mergeCell ref="AG7:AH7"/>
    <mergeCell ref="AI7:AJ7"/>
    <mergeCell ref="S8:T8"/>
    <mergeCell ref="U8:V8"/>
    <mergeCell ref="W8:X8"/>
    <mergeCell ref="Y8:Z8"/>
    <mergeCell ref="K8:L8"/>
    <mergeCell ref="M8:N8"/>
    <mergeCell ref="O8:P8"/>
    <mergeCell ref="Q8:R8"/>
    <mergeCell ref="AU8:AV8"/>
    <mergeCell ref="AW8:AX8"/>
    <mergeCell ref="AI8:AJ8"/>
    <mergeCell ref="AK8:AL8"/>
    <mergeCell ref="AM8:AN8"/>
    <mergeCell ref="AO8:AP8"/>
    <mergeCell ref="M9:N9"/>
    <mergeCell ref="O9:P9"/>
    <mergeCell ref="Q9:R9"/>
    <mergeCell ref="S9:T9"/>
    <mergeCell ref="AQ8:AR8"/>
    <mergeCell ref="AS8:AT8"/>
    <mergeCell ref="AA8:AB8"/>
    <mergeCell ref="AC8:AD8"/>
    <mergeCell ref="AE8:AF8"/>
    <mergeCell ref="AG8:AH8"/>
    <mergeCell ref="U9:V9"/>
    <mergeCell ref="W9:X9"/>
    <mergeCell ref="Y9:Z9"/>
    <mergeCell ref="AA9:AB9"/>
    <mergeCell ref="AY8:AZ8"/>
    <mergeCell ref="C9:D9"/>
    <mergeCell ref="E9:F9"/>
    <mergeCell ref="G9:H9"/>
    <mergeCell ref="I9:J9"/>
    <mergeCell ref="K9:L9"/>
    <mergeCell ref="AW9:AX9"/>
    <mergeCell ref="AY9:AZ9"/>
    <mergeCell ref="AK9:AL9"/>
    <mergeCell ref="AM9:AN9"/>
    <mergeCell ref="AO9:AP9"/>
    <mergeCell ref="AQ9:AR9"/>
    <mergeCell ref="A12:A13"/>
    <mergeCell ref="C12:D12"/>
    <mergeCell ref="E12:F12"/>
    <mergeCell ref="G12:H12"/>
    <mergeCell ref="AS9:AT9"/>
    <mergeCell ref="AU9:AV9"/>
    <mergeCell ref="AC9:AD9"/>
    <mergeCell ref="AE9:AF9"/>
    <mergeCell ref="AG9:AH9"/>
    <mergeCell ref="AI9:AJ9"/>
    <mergeCell ref="Q12:R12"/>
    <mergeCell ref="S12:T12"/>
    <mergeCell ref="U12:V12"/>
    <mergeCell ref="W12:X12"/>
    <mergeCell ref="I12:J12"/>
    <mergeCell ref="K12:L12"/>
    <mergeCell ref="M12:N12"/>
    <mergeCell ref="O12:P12"/>
    <mergeCell ref="O13:P13"/>
    <mergeCell ref="Q13:R13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C13:D13"/>
    <mergeCell ref="E13:F13"/>
    <mergeCell ref="G13:H13"/>
    <mergeCell ref="I13:J13"/>
    <mergeCell ref="K13:L13"/>
    <mergeCell ref="M13:N13"/>
    <mergeCell ref="S13:T13"/>
    <mergeCell ref="U13:V13"/>
    <mergeCell ref="W13:X13"/>
    <mergeCell ref="Y13:Z13"/>
    <mergeCell ref="AW12:AX12"/>
    <mergeCell ref="AY12:AZ12"/>
    <mergeCell ref="Y12:Z12"/>
    <mergeCell ref="AA12:AB12"/>
    <mergeCell ref="AC12:AD12"/>
    <mergeCell ref="AE12:AF12"/>
    <mergeCell ref="AU13:AV13"/>
    <mergeCell ref="AW13:AX13"/>
    <mergeCell ref="AI13:AJ13"/>
    <mergeCell ref="AK13:AL13"/>
    <mergeCell ref="AM13:AN13"/>
    <mergeCell ref="AO13:AP13"/>
    <mergeCell ref="M14:N14"/>
    <mergeCell ref="O14:P14"/>
    <mergeCell ref="Q14:R14"/>
    <mergeCell ref="S14:T14"/>
    <mergeCell ref="AQ13:AR13"/>
    <mergeCell ref="AS13:AT13"/>
    <mergeCell ref="AA13:AB13"/>
    <mergeCell ref="AC13:AD13"/>
    <mergeCell ref="AE13:AF13"/>
    <mergeCell ref="AG13:AH13"/>
    <mergeCell ref="U14:V14"/>
    <mergeCell ref="W14:X14"/>
    <mergeCell ref="Y14:Z14"/>
    <mergeCell ref="AA14:AB14"/>
    <mergeCell ref="AY13:AZ13"/>
    <mergeCell ref="C14:D14"/>
    <mergeCell ref="E14:F14"/>
    <mergeCell ref="G14:H14"/>
    <mergeCell ref="I14:J14"/>
    <mergeCell ref="K14:L14"/>
    <mergeCell ref="AW14:AX14"/>
    <mergeCell ref="AY14:AZ14"/>
    <mergeCell ref="AK14:AL14"/>
    <mergeCell ref="AM14:AN14"/>
    <mergeCell ref="AO14:AP14"/>
    <mergeCell ref="AQ14:AR14"/>
    <mergeCell ref="A15:A20"/>
    <mergeCell ref="C15:D15"/>
    <mergeCell ref="E15:F15"/>
    <mergeCell ref="G15:H15"/>
    <mergeCell ref="AS14:AT14"/>
    <mergeCell ref="AU14:AV14"/>
    <mergeCell ref="AC14:AD14"/>
    <mergeCell ref="AE14:AF14"/>
    <mergeCell ref="AG14:AH14"/>
    <mergeCell ref="AI14:AJ14"/>
    <mergeCell ref="Q15:R15"/>
    <mergeCell ref="S15:T15"/>
    <mergeCell ref="U15:V15"/>
    <mergeCell ref="W15:X15"/>
    <mergeCell ref="I15:J15"/>
    <mergeCell ref="K15:L15"/>
    <mergeCell ref="M15:N15"/>
    <mergeCell ref="O15:P15"/>
    <mergeCell ref="O16:P16"/>
    <mergeCell ref="Q16:R16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C16:D16"/>
    <mergeCell ref="E16:F16"/>
    <mergeCell ref="G16:H16"/>
    <mergeCell ref="I16:J16"/>
    <mergeCell ref="K16:L16"/>
    <mergeCell ref="M16:N16"/>
    <mergeCell ref="S16:T16"/>
    <mergeCell ref="U16:V16"/>
    <mergeCell ref="W16:X16"/>
    <mergeCell ref="Y16:Z16"/>
    <mergeCell ref="AW15:AX15"/>
    <mergeCell ref="AY15:AZ15"/>
    <mergeCell ref="Y15:Z15"/>
    <mergeCell ref="AA15:AB15"/>
    <mergeCell ref="AC15:AD15"/>
    <mergeCell ref="AE15:AF15"/>
    <mergeCell ref="AU16:AV16"/>
    <mergeCell ref="AW16:AX16"/>
    <mergeCell ref="AI16:AJ16"/>
    <mergeCell ref="AK16:AL16"/>
    <mergeCell ref="AM16:AN16"/>
    <mergeCell ref="AO16:AP16"/>
    <mergeCell ref="M20:N20"/>
    <mergeCell ref="O20:P20"/>
    <mergeCell ref="Q20:R20"/>
    <mergeCell ref="S20:T20"/>
    <mergeCell ref="AQ16:AR16"/>
    <mergeCell ref="AS16:AT16"/>
    <mergeCell ref="AA16:AB16"/>
    <mergeCell ref="AC16:AD16"/>
    <mergeCell ref="AE16:AF16"/>
    <mergeCell ref="AG16:AH16"/>
    <mergeCell ref="U20:V20"/>
    <mergeCell ref="W20:X20"/>
    <mergeCell ref="Y20:Z20"/>
    <mergeCell ref="AA20:AB20"/>
    <mergeCell ref="AY16:AZ16"/>
    <mergeCell ref="C20:D20"/>
    <mergeCell ref="E20:F20"/>
    <mergeCell ref="G20:H20"/>
    <mergeCell ref="I20:J20"/>
    <mergeCell ref="K20:L20"/>
    <mergeCell ref="AW20:AX20"/>
    <mergeCell ref="AY20:AZ20"/>
    <mergeCell ref="AK20:AL20"/>
    <mergeCell ref="AM20:AN20"/>
    <mergeCell ref="AO20:AP20"/>
    <mergeCell ref="AQ20:AR20"/>
    <mergeCell ref="C21:D21"/>
    <mergeCell ref="E21:F21"/>
    <mergeCell ref="G21:H21"/>
    <mergeCell ref="I21:J21"/>
    <mergeCell ref="AS20:AT20"/>
    <mergeCell ref="AU20:AV20"/>
    <mergeCell ref="AC20:AD20"/>
    <mergeCell ref="AE20:AF20"/>
    <mergeCell ref="AG20:AH20"/>
    <mergeCell ref="AI20:AJ20"/>
    <mergeCell ref="S21:T21"/>
    <mergeCell ref="U21:V21"/>
    <mergeCell ref="W21:X21"/>
    <mergeCell ref="Y21:Z21"/>
    <mergeCell ref="K21:L21"/>
    <mergeCell ref="M21:N21"/>
    <mergeCell ref="O21:P21"/>
    <mergeCell ref="Q21:R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A36:A39"/>
    <mergeCell ref="A40:A43"/>
    <mergeCell ref="A44:A47"/>
    <mergeCell ref="AY21:AZ21"/>
    <mergeCell ref="A24:A27"/>
    <mergeCell ref="A28:A31"/>
    <mergeCell ref="A32:A35"/>
    <mergeCell ref="AQ21:AR21"/>
    <mergeCell ref="AS21:AT21"/>
    <mergeCell ref="AU21:AV21"/>
    <mergeCell ref="A76:A80"/>
    <mergeCell ref="A81:A84"/>
    <mergeCell ref="A85:A89"/>
    <mergeCell ref="A90:A93"/>
    <mergeCell ref="A54:A58"/>
    <mergeCell ref="A59:A62"/>
    <mergeCell ref="A63:A67"/>
    <mergeCell ref="A71:A75"/>
    <mergeCell ref="A94:A97"/>
    <mergeCell ref="A98:A102"/>
    <mergeCell ref="BG124:BI124"/>
    <mergeCell ref="C126:D126"/>
    <mergeCell ref="E126:F126"/>
    <mergeCell ref="G126:H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ETH 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Ilinca Ciupa</dc:creator>
  <cp:keywords/>
  <dc:description/>
  <cp:lastModifiedBy>Nadezhda Polikarpova</cp:lastModifiedBy>
  <dcterms:created xsi:type="dcterms:W3CDTF">2009-04-17T08:56:24Z</dcterms:created>
  <dcterms:modified xsi:type="dcterms:W3CDTF">2009-04-23T16:27:15Z</dcterms:modified>
  <cp:category/>
  <cp:version/>
  <cp:contentType/>
  <cp:contentStatus/>
</cp:coreProperties>
</file>